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gimb-my.sharepoint.com/personal/nancy_wood_onyglo_com/Documents/Desktop/"/>
    </mc:Choice>
  </mc:AlternateContent>
  <xr:revisionPtr revIDLastSave="11" documentId="8_{6118C5CC-F9FA-4123-A7B6-91E74F25B753}" xr6:coauthVersionLast="47" xr6:coauthVersionMax="47" xr10:uidLastSave="{B2746F4F-C539-4EED-8B02-4C74ADFB9A3E}"/>
  <workbookProtection workbookAlgorithmName="SHA-512" workbookHashValue="rMA6mkIvN2kNXh8gTl/w3MpOoWst47QaHG9cYufgmYldVH6QeP5OrERpD6kNcBfFJpH7ZD4bgakHte9wSq+8Qw==" workbookSaltValue="7dB1sqK+l42UwaJ0cGb7uQ==" workbookSpinCount="100000" lockStructure="1"/>
  <bookViews>
    <workbookView xWindow="32865" yWindow="930" windowWidth="23160" windowHeight="14490" xr2:uid="{9C7CB1D4-A982-4C6A-BE42-C912700F4C41}"/>
  </bookViews>
  <sheets>
    <sheet name="Business Bank Statements" sheetId="1" r:id="rId1"/>
    <sheet name="Personal Bank Statements" sheetId="2" r:id="rId2"/>
    <sheet name="Excluded Deposits" sheetId="3" r:id="rId3"/>
  </sheets>
  <definedNames>
    <definedName name="_xlnm.Print_Area" localSheetId="0">'Business Bank Statements'!$A$1:$I$62</definedName>
    <definedName name="_xlnm.Print_Area" localSheetId="1">'Personal Bank Statements'!$A$1:$H$46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 a="1"/>
  <c r="G9" i="1" s="1"/>
  <c r="E44" i="1"/>
  <c r="E35" i="2"/>
  <c r="O99" i="3"/>
  <c r="O100" i="3"/>
  <c r="O101" i="3"/>
  <c r="O98" i="3"/>
  <c r="D98" i="3"/>
  <c r="D68" i="3"/>
  <c r="O122" i="3"/>
  <c r="O121" i="3"/>
  <c r="O120" i="3"/>
  <c r="O119" i="3"/>
  <c r="O118" i="3"/>
  <c r="O117" i="3"/>
  <c r="O116" i="3"/>
  <c r="O115" i="3"/>
  <c r="O114" i="3"/>
  <c r="O113" i="3"/>
  <c r="O112" i="3"/>
  <c r="O111" i="3"/>
  <c r="O110" i="3"/>
  <c r="O109" i="3"/>
  <c r="O108" i="3"/>
  <c r="O107" i="3"/>
  <c r="O106" i="3"/>
  <c r="O105" i="3"/>
  <c r="O104" i="3"/>
  <c r="O103" i="3"/>
  <c r="O102" i="3"/>
  <c r="O92" i="3"/>
  <c r="O91" i="3"/>
  <c r="O90" i="3"/>
  <c r="O89" i="3"/>
  <c r="O88" i="3"/>
  <c r="O87" i="3"/>
  <c r="O86" i="3"/>
  <c r="O85" i="3"/>
  <c r="O84" i="3"/>
  <c r="O83" i="3"/>
  <c r="O82" i="3"/>
  <c r="O81" i="3"/>
  <c r="O80" i="3"/>
  <c r="O79" i="3"/>
  <c r="O78" i="3"/>
  <c r="O77" i="3"/>
  <c r="O76" i="3"/>
  <c r="O75" i="3"/>
  <c r="O74" i="3"/>
  <c r="O73" i="3"/>
  <c r="O72" i="3"/>
  <c r="O71" i="3"/>
  <c r="O70" i="3"/>
  <c r="O69" i="3"/>
  <c r="O68" i="3"/>
  <c r="D38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D8" i="3"/>
  <c r="D11" i="1"/>
  <c r="D10" i="1"/>
  <c r="D9" i="1"/>
  <c r="B9" i="1"/>
  <c r="O93" i="3" l="1"/>
  <c r="O123" i="3"/>
  <c r="O63" i="3"/>
  <c r="H35" i="2" l="1"/>
  <c r="I44" i="1"/>
  <c r="G13" i="1" s="1"/>
  <c r="B10" i="1" l="1"/>
  <c r="B11" i="1"/>
  <c r="O25" i="3" l="1"/>
  <c r="F28" i="2" s="1"/>
  <c r="O8" i="3"/>
  <c r="F11" i="2" s="1"/>
  <c r="G6" i="1"/>
  <c r="O20" i="3"/>
  <c r="F23" i="2" s="1"/>
  <c r="O21" i="3"/>
  <c r="F24" i="2" s="1"/>
  <c r="O22" i="3"/>
  <c r="F25" i="2" s="1"/>
  <c r="O23" i="3"/>
  <c r="F26" i="2" s="1"/>
  <c r="O24" i="3"/>
  <c r="F27" i="2" s="1"/>
  <c r="O26" i="3"/>
  <c r="F29" i="2" s="1"/>
  <c r="O27" i="3"/>
  <c r="F30" i="2" s="1"/>
  <c r="O28" i="3"/>
  <c r="F31" i="2" s="1"/>
  <c r="O29" i="3"/>
  <c r="F32" i="2" s="1"/>
  <c r="O30" i="3"/>
  <c r="F33" i="2" s="1"/>
  <c r="O31" i="3"/>
  <c r="F34" i="2" s="1"/>
  <c r="O32" i="3"/>
  <c r="O19" i="3"/>
  <c r="F22" i="2" s="1"/>
  <c r="O18" i="3"/>
  <c r="F21" i="2" s="1"/>
  <c r="O17" i="3"/>
  <c r="F20" i="2" s="1"/>
  <c r="O16" i="3"/>
  <c r="F19" i="2" s="1"/>
  <c r="O15" i="3"/>
  <c r="F18" i="2" s="1"/>
  <c r="O14" i="3"/>
  <c r="F17" i="2" s="1"/>
  <c r="O13" i="3"/>
  <c r="F16" i="2" s="1"/>
  <c r="O12" i="3"/>
  <c r="F15" i="2" s="1"/>
  <c r="O11" i="3"/>
  <c r="F14" i="2" s="1"/>
  <c r="O10" i="3"/>
  <c r="F13" i="2" s="1"/>
  <c r="O9" i="3"/>
  <c r="F12" i="2" s="1"/>
  <c r="B12" i="2"/>
  <c r="A12" i="2"/>
  <c r="F35" i="2" l="1"/>
  <c r="F20" i="1"/>
  <c r="F36" i="1"/>
  <c r="G36" i="1" s="1"/>
  <c r="F24" i="1"/>
  <c r="G24" i="1" s="1"/>
  <c r="F33" i="1"/>
  <c r="G33" i="1" s="1"/>
  <c r="F25" i="1"/>
  <c r="G25" i="1" s="1"/>
  <c r="G34" i="2"/>
  <c r="F43" i="1"/>
  <c r="G43" i="1" s="1"/>
  <c r="F34" i="1"/>
  <c r="G34" i="1" s="1"/>
  <c r="F26" i="1"/>
  <c r="G26" i="1" s="1"/>
  <c r="G33" i="2"/>
  <c r="F42" i="1"/>
  <c r="G42" i="1" s="1"/>
  <c r="F27" i="1"/>
  <c r="G27" i="1" s="1"/>
  <c r="F41" i="1"/>
  <c r="G41" i="1" s="1"/>
  <c r="F32" i="1"/>
  <c r="G32" i="1" s="1"/>
  <c r="F40" i="1"/>
  <c r="G40" i="1" s="1"/>
  <c r="F23" i="1"/>
  <c r="G23" i="1" s="1"/>
  <c r="F31" i="1"/>
  <c r="G31" i="1" s="1"/>
  <c r="F35" i="1"/>
  <c r="G35" i="1" s="1"/>
  <c r="F28" i="1"/>
  <c r="G28" i="1" s="1"/>
  <c r="F21" i="1"/>
  <c r="G21" i="1" s="1"/>
  <c r="F29" i="1"/>
  <c r="G29" i="1" s="1"/>
  <c r="G30" i="2"/>
  <c r="F39" i="1"/>
  <c r="G39" i="1" s="1"/>
  <c r="F22" i="1"/>
  <c r="G22" i="1" s="1"/>
  <c r="F30" i="1"/>
  <c r="G30" i="1" s="1"/>
  <c r="F38" i="1"/>
  <c r="G38" i="1" s="1"/>
  <c r="F37" i="1"/>
  <c r="G37" i="1" s="1"/>
  <c r="A13" i="2"/>
  <c r="O33" i="3"/>
  <c r="G29" i="2"/>
  <c r="G25" i="2"/>
  <c r="G18" i="2"/>
  <c r="G16" i="2"/>
  <c r="G17" i="2"/>
  <c r="G24" i="2"/>
  <c r="G31" i="2"/>
  <c r="G23" i="2"/>
  <c r="G22" i="2"/>
  <c r="G21" i="2"/>
  <c r="G28" i="2"/>
  <c r="G20" i="2"/>
  <c r="G27" i="2"/>
  <c r="G19" i="2"/>
  <c r="G32" i="2"/>
  <c r="G14" i="2"/>
  <c r="G15" i="2"/>
  <c r="G13" i="2"/>
  <c r="G12" i="2"/>
  <c r="G11" i="2"/>
  <c r="B13" i="2"/>
  <c r="C6" i="2" l="1"/>
  <c r="D6" i="2" s="1"/>
  <c r="G35" i="2"/>
  <c r="F44" i="1"/>
  <c r="G20" i="1"/>
  <c r="G26" i="2"/>
  <c r="B14" i="2"/>
  <c r="A14" i="2"/>
  <c r="C7" i="2" l="1"/>
  <c r="G44" i="1"/>
  <c r="G7" i="1" s="1"/>
  <c r="G8" i="1" s="1" a="1"/>
  <c r="G8" i="1" s="1"/>
  <c r="B15" i="2"/>
  <c r="A15" i="2"/>
  <c r="C8" i="2" l="1"/>
  <c r="G10" i="1" a="1"/>
  <c r="G10" i="1" s="1"/>
  <c r="G11" i="1"/>
  <c r="D7" i="2"/>
  <c r="D8" i="2" s="1"/>
  <c r="G7" i="2"/>
  <c r="B16" i="2"/>
  <c r="A16" i="2"/>
  <c r="G5" i="2" l="1"/>
  <c r="G16" i="1" a="1"/>
  <c r="G16" i="1" s="1"/>
  <c r="B17" i="2"/>
  <c r="A17" i="2"/>
  <c r="B18" i="2" l="1"/>
  <c r="A18" i="2"/>
  <c r="B19" i="2" l="1"/>
  <c r="A19" i="2"/>
  <c r="B20" i="2" l="1"/>
  <c r="A20" i="2"/>
  <c r="B21" i="2" l="1"/>
  <c r="A21" i="2"/>
  <c r="B22" i="2" l="1"/>
  <c r="A22" i="2"/>
  <c r="B23" i="2" l="1"/>
  <c r="A23" i="2"/>
  <c r="B24" i="2" l="1"/>
  <c r="A24" i="2"/>
  <c r="B25" i="2" l="1"/>
  <c r="A25" i="2"/>
  <c r="B26" i="2" l="1"/>
  <c r="A26" i="2"/>
  <c r="B27" i="2" l="1"/>
  <c r="A27" i="2"/>
  <c r="B28" i="2" l="1"/>
  <c r="A28" i="2"/>
  <c r="A29" i="2" l="1"/>
  <c r="B29" i="2"/>
  <c r="B30" i="2" l="1"/>
  <c r="A30" i="2"/>
  <c r="B31" i="2" l="1"/>
  <c r="A31" i="2"/>
  <c r="B32" i="2" l="1"/>
  <c r="A32" i="2"/>
  <c r="B33" i="2" l="1"/>
  <c r="A33" i="2"/>
  <c r="B34" i="2" l="1"/>
  <c r="A34" i="2"/>
  <c r="A21" i="1" l="1"/>
  <c r="B21" i="1"/>
  <c r="B22" i="1" l="1"/>
  <c r="D69" i="3"/>
  <c r="D39" i="3"/>
  <c r="D99" i="3"/>
  <c r="D9" i="3"/>
  <c r="A22" i="1"/>
  <c r="B23" i="1" l="1"/>
  <c r="D100" i="3"/>
  <c r="D70" i="3"/>
  <c r="D40" i="3"/>
  <c r="A23" i="1"/>
  <c r="D10" i="3"/>
  <c r="B24" i="1" l="1"/>
  <c r="D101" i="3"/>
  <c r="D71" i="3"/>
  <c r="D41" i="3"/>
  <c r="A24" i="1"/>
  <c r="D11" i="3"/>
  <c r="B25" i="1" l="1"/>
  <c r="D42" i="3"/>
  <c r="D102" i="3"/>
  <c r="D72" i="3"/>
  <c r="A25" i="1"/>
  <c r="D12" i="3"/>
  <c r="B26" i="1" l="1"/>
  <c r="D103" i="3"/>
  <c r="D73" i="3"/>
  <c r="D43" i="3"/>
  <c r="A26" i="1"/>
  <c r="D13" i="3"/>
  <c r="B27" i="1" l="1"/>
  <c r="D44" i="3"/>
  <c r="D104" i="3"/>
  <c r="D74" i="3"/>
  <c r="A27" i="1"/>
  <c r="D14" i="3"/>
  <c r="B28" i="1" l="1"/>
  <c r="D45" i="3"/>
  <c r="D105" i="3"/>
  <c r="D75" i="3"/>
  <c r="A28" i="1"/>
  <c r="D15" i="3"/>
  <c r="B29" i="1" l="1"/>
  <c r="D76" i="3"/>
  <c r="D46" i="3"/>
  <c r="D106" i="3"/>
  <c r="A29" i="1"/>
  <c r="D16" i="3"/>
  <c r="B30" i="1" l="1"/>
  <c r="D77" i="3"/>
  <c r="D47" i="3"/>
  <c r="D107" i="3"/>
  <c r="A30" i="1"/>
  <c r="D17" i="3"/>
  <c r="B31" i="1" l="1"/>
  <c r="D78" i="3"/>
  <c r="D48" i="3"/>
  <c r="D108" i="3"/>
  <c r="A31" i="1"/>
  <c r="D18" i="3"/>
  <c r="B32" i="1" l="1"/>
  <c r="D109" i="3"/>
  <c r="D79" i="3"/>
  <c r="D49" i="3"/>
  <c r="A32" i="1"/>
  <c r="D19" i="3"/>
  <c r="A33" i="1" l="1"/>
  <c r="B33" i="1"/>
  <c r="D50" i="3"/>
  <c r="D110" i="3"/>
  <c r="D80" i="3"/>
  <c r="D20" i="3"/>
  <c r="B34" i="1" l="1"/>
  <c r="D111" i="3"/>
  <c r="D81" i="3"/>
  <c r="D51" i="3"/>
  <c r="A34" i="1"/>
  <c r="D21" i="3"/>
  <c r="A35" i="1" l="1"/>
  <c r="B35" i="1"/>
  <c r="D52" i="3"/>
  <c r="D82" i="3"/>
  <c r="D112" i="3"/>
  <c r="D22" i="3"/>
  <c r="B36" i="1" l="1"/>
  <c r="D113" i="3"/>
  <c r="D53" i="3"/>
  <c r="D83" i="3"/>
  <c r="A36" i="1"/>
  <c r="D23" i="3"/>
  <c r="A37" i="1" l="1"/>
  <c r="B37" i="1"/>
  <c r="D84" i="3"/>
  <c r="D54" i="3"/>
  <c r="D114" i="3"/>
  <c r="D24" i="3"/>
  <c r="A38" i="1" l="1"/>
  <c r="B38" i="1"/>
  <c r="D55" i="3"/>
  <c r="D85" i="3"/>
  <c r="D115" i="3"/>
  <c r="D25" i="3"/>
  <c r="A39" i="1" l="1"/>
  <c r="B39" i="1"/>
  <c r="D86" i="3"/>
  <c r="D56" i="3"/>
  <c r="D116" i="3"/>
  <c r="D26" i="3"/>
  <c r="B40" i="1" l="1"/>
  <c r="D117" i="3"/>
  <c r="D87" i="3"/>
  <c r="D57" i="3"/>
  <c r="A40" i="1"/>
  <c r="D27" i="3"/>
  <c r="A41" i="1" l="1"/>
  <c r="B41" i="1"/>
  <c r="D58" i="3"/>
  <c r="D118" i="3"/>
  <c r="D88" i="3"/>
  <c r="D28" i="3"/>
  <c r="B42" i="1" l="1"/>
  <c r="D119" i="3"/>
  <c r="D89" i="3"/>
  <c r="D59" i="3"/>
  <c r="A42" i="1"/>
  <c r="D29" i="3"/>
  <c r="A43" i="1" l="1"/>
  <c r="B43" i="1"/>
  <c r="D60" i="3"/>
  <c r="D90" i="3"/>
  <c r="D120" i="3"/>
  <c r="D30" i="3"/>
  <c r="D121" i="3" l="1"/>
  <c r="D61" i="3"/>
  <c r="D91" i="3"/>
  <c r="D31" i="3"/>
  <c r="D32" i="3" l="1"/>
  <c r="D92" i="3"/>
  <c r="D62" i="3"/>
  <c r="D12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<sst xmlns="http://schemas.openxmlformats.org/spreadsheetml/2006/main" count="143" uniqueCount="76">
  <si>
    <t>Business Bank Statement Calculator</t>
  </si>
  <si>
    <t>Income Analysis Method</t>
  </si>
  <si>
    <t>Months to Review</t>
  </si>
  <si>
    <t>Expense Ratio</t>
  </si>
  <si>
    <t>Income Analysis</t>
  </si>
  <si>
    <t>Amount</t>
  </si>
  <si>
    <t>(Select One)</t>
  </si>
  <si>
    <t>Total Of Gross Deposits</t>
  </si>
  <si>
    <t>Total Net Deposits</t>
  </si>
  <si>
    <t>User Inputs</t>
  </si>
  <si>
    <t>Description</t>
  </si>
  <si>
    <t>Total Net Expenses</t>
  </si>
  <si>
    <t>Months Reviewed</t>
  </si>
  <si>
    <t>Monthly Net Income</t>
  </si>
  <si>
    <t>Net Deposits/Gross Receipts</t>
  </si>
  <si>
    <t>Please describe the business and comment why the expense ratio is reasonable:</t>
  </si>
  <si>
    <t>NSF/Business Qualification:</t>
  </si>
  <si>
    <t>Deposit Qualification:</t>
  </si>
  <si>
    <t>Year</t>
  </si>
  <si>
    <t>Month</t>
  </si>
  <si>
    <t>Opening Balance</t>
  </si>
  <si>
    <t>Ending Balance</t>
  </si>
  <si>
    <t>Gross Deposits</t>
  </si>
  <si>
    <t>Deposits to be Excluded</t>
  </si>
  <si>
    <t>Monthly Net Deposits</t>
  </si>
  <si>
    <t>Reason for Reduction</t>
  </si>
  <si>
    <t># of NSFs</t>
  </si>
  <si>
    <t>Total</t>
  </si>
  <si>
    <t>Borrower Details:</t>
  </si>
  <si>
    <t>Business Information</t>
  </si>
  <si>
    <t>Borrower:</t>
  </si>
  <si>
    <t>Percentage of Business Ownership:</t>
  </si>
  <si>
    <t>Business/Entity Name:</t>
  </si>
  <si>
    <t>End of Most Recent Statement:</t>
  </si>
  <si>
    <t>Financial Institution:</t>
  </si>
  <si>
    <t>Does the business pay employees/contractors:</t>
  </si>
  <si>
    <t>Account Number:</t>
  </si>
  <si>
    <t>Does the business sell goods or offer services:</t>
  </si>
  <si>
    <t>Broker/Company:</t>
  </si>
  <si>
    <t>Does the business rent space:</t>
  </si>
  <si>
    <t>Loan Officer:</t>
  </si>
  <si>
    <t>Annual Sales:</t>
  </si>
  <si>
    <t>Underwriter (Internal Only):</t>
  </si>
  <si>
    <t>Total Number of Employees:</t>
  </si>
  <si>
    <t>Notes</t>
  </si>
  <si>
    <t>Comments</t>
  </si>
  <si>
    <t>A business license or a letter from the business's tax professional certifying two years of self-employment in same line of business. P&amp;L Sales/Revenue must be supported by the provided bank statements. Total deposits per bank statements, minus any inconsistent deposits, must be greater than, or no more than, 10% below revenue reflected on P&amp;L.  The bank statements and P&amp;L must cover the same time period.  Qualifying income is the lower of (a) the Net Income indicated on the P&amp;L divided by 24 or 12, (b) total deposits per bank statements, minus any inconsistent deposits, divided by 24 or 12, or (c) the income indicated on the initial 1003.</t>
  </si>
  <si>
    <t>Personal Bank Statement Calculator</t>
  </si>
  <si>
    <t>Results</t>
  </si>
  <si>
    <t>Average</t>
  </si>
  <si>
    <t>Personal Qualifying Income</t>
  </si>
  <si>
    <t>Total Income (12 Months)</t>
  </si>
  <si>
    <t>Total Income (24 Months)</t>
  </si>
  <si>
    <t>Year Over Year Comparison</t>
  </si>
  <si>
    <t>Max Income allowed:</t>
  </si>
  <si>
    <t>Monthly Gross Deposits</t>
  </si>
  <si>
    <t>Please exlude any transfers from Personal/Savings Accounts, W2 Deposits or Large Undocumented Deposits</t>
  </si>
  <si>
    <t>Number of Bank Accounts:</t>
  </si>
  <si>
    <t>BANK ACCOUNT #1</t>
  </si>
  <si>
    <t>Excluded Deposits</t>
  </si>
  <si>
    <t>Bank Acct Last 4 digits:</t>
  </si>
  <si>
    <t>Date</t>
  </si>
  <si>
    <t>Deposits NOT from business activity</t>
  </si>
  <si>
    <t>Deposit 1</t>
  </si>
  <si>
    <t>Deposit 2</t>
  </si>
  <si>
    <t>Deposit 3</t>
  </si>
  <si>
    <t>Deposit 4</t>
  </si>
  <si>
    <t>Deposit 5</t>
  </si>
  <si>
    <t>Deposit 6</t>
  </si>
  <si>
    <t>Deposit 7</t>
  </si>
  <si>
    <t>Deposit 8</t>
  </si>
  <si>
    <t>Total:</t>
  </si>
  <si>
    <t>BANK ACCOUNT #2</t>
  </si>
  <si>
    <t>BANK ACCOUNT #3</t>
  </si>
  <si>
    <t>BANK ACCOUNT #4</t>
  </si>
  <si>
    <t>February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</si>
</sst>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[$-409]mmm\-yy;@"/>
    <numFmt numFmtId="165" formatCode="_(&quot;$&quot;* #,##0_);_(&quot;$&quot;* \(#,##0\);_(&quot;$&quot;* &quot;-&quot;??_);_(@_)"/>
    <numFmt numFmtId="166" formatCode="&quot;$&quot;#,##0.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345B9"/>
        <bgColor indexed="64"/>
      </patternFill>
    </fill>
    <fill>
      <patternFill patternType="solid">
        <fgColor rgb="FFD1D7E1"/>
        <bgColor indexed="64"/>
      </patternFill>
    </fill>
    <fill>
      <patternFill patternType="solid">
        <fgColor rgb="FF2D618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41618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D90AB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54">
    <xf numFmtId="0" fontId="0" fillId="0" borderId="0" xfId="0"/>
    <xf numFmtId="8" fontId="0" fillId="2" borderId="1" xfId="0" applyNumberFormat="1" applyFill="1" applyBorder="1" applyProtection="1">
      <protection hidden="1"/>
    </xf>
    <xf numFmtId="8" fontId="0" fillId="2" borderId="1" xfId="1" applyNumberFormat="1" applyFont="1" applyFill="1" applyBorder="1" applyProtection="1">
      <protection hidden="1"/>
    </xf>
    <xf numFmtId="8" fontId="0" fillId="11" borderId="31" xfId="0" applyNumberFormat="1" applyFill="1" applyBorder="1" applyAlignment="1" applyProtection="1">
      <alignment vertical="center"/>
      <protection hidden="1"/>
    </xf>
    <xf numFmtId="8" fontId="0" fillId="11" borderId="55" xfId="0" applyNumberFormat="1" applyFill="1" applyBorder="1" applyAlignment="1" applyProtection="1">
      <alignment vertical="center"/>
      <protection hidden="1"/>
    </xf>
    <xf numFmtId="8" fontId="0" fillId="11" borderId="50" xfId="0" applyNumberFormat="1" applyFill="1" applyBorder="1" applyAlignment="1" applyProtection="1">
      <alignment vertical="center"/>
      <protection hidden="1"/>
    </xf>
    <xf numFmtId="8" fontId="0" fillId="11" borderId="32" xfId="0" applyNumberFormat="1" applyFill="1" applyBorder="1" applyAlignment="1" applyProtection="1">
      <alignment vertical="center"/>
      <protection hidden="1"/>
    </xf>
    <xf numFmtId="8" fontId="0" fillId="11" borderId="33" xfId="0" applyNumberFormat="1" applyFill="1" applyBorder="1" applyAlignment="1" applyProtection="1">
      <alignment vertical="center"/>
      <protection hidden="1"/>
    </xf>
    <xf numFmtId="8" fontId="17" fillId="12" borderId="40" xfId="0" applyNumberFormat="1" applyFont="1" applyFill="1" applyBorder="1" applyAlignment="1" applyProtection="1">
      <alignment horizontal="right"/>
      <protection hidden="1"/>
    </xf>
    <xf numFmtId="164" fontId="19" fillId="6" borderId="31" xfId="1" applyNumberFormat="1" applyFont="1" applyFill="1" applyBorder="1" applyAlignment="1" applyProtection="1">
      <alignment horizontal="left" vertical="center"/>
      <protection hidden="1"/>
    </xf>
    <xf numFmtId="164" fontId="19" fillId="6" borderId="55" xfId="1" applyNumberFormat="1" applyFont="1" applyFill="1" applyBorder="1" applyAlignment="1" applyProtection="1">
      <alignment horizontal="left" vertical="center"/>
      <protection hidden="1"/>
    </xf>
    <xf numFmtId="164" fontId="19" fillId="6" borderId="50" xfId="1" applyNumberFormat="1" applyFont="1" applyFill="1" applyBorder="1" applyAlignment="1" applyProtection="1">
      <alignment horizontal="left" vertical="center"/>
      <protection hidden="1"/>
    </xf>
    <xf numFmtId="164" fontId="19" fillId="6" borderId="53" xfId="1" applyNumberFormat="1" applyFont="1" applyFill="1" applyBorder="1" applyAlignment="1" applyProtection="1">
      <alignment horizontal="left" vertical="center"/>
      <protection hidden="1"/>
    </xf>
    <xf numFmtId="8" fontId="0" fillId="2" borderId="14" xfId="1" applyNumberFormat="1" applyFont="1" applyFill="1" applyBorder="1" applyProtection="1">
      <protection hidden="1"/>
    </xf>
    <xf numFmtId="8" fontId="0" fillId="2" borderId="14" xfId="0" applyNumberFormat="1" applyFill="1" applyBorder="1" applyProtection="1">
      <protection hidden="1"/>
    </xf>
    <xf numFmtId="0" fontId="2" fillId="0" borderId="32" xfId="0" applyFont="1" applyBorder="1" applyAlignment="1" applyProtection="1">
      <alignment horizontal="center"/>
      <protection hidden="1"/>
    </xf>
    <xf numFmtId="0" fontId="2" fillId="0" borderId="33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" fillId="3" borderId="52" xfId="0" applyFont="1" applyFill="1" applyBorder="1" applyAlignment="1" applyProtection="1">
      <alignment horizontal="center"/>
      <protection hidden="1"/>
    </xf>
    <xf numFmtId="0" fontId="2" fillId="0" borderId="19" xfId="0" applyFont="1" applyBorder="1" applyAlignment="1" applyProtection="1">
      <alignment horizontal="center" vertical="center"/>
      <protection locked="0" hidden="1"/>
    </xf>
    <xf numFmtId="0" fontId="2" fillId="0" borderId="20" xfId="0" applyFont="1" applyBorder="1" applyAlignment="1" applyProtection="1">
      <alignment horizontal="center" vertical="center"/>
      <protection locked="0" hidden="1"/>
    </xf>
    <xf numFmtId="9" fontId="2" fillId="0" borderId="21" xfId="0" applyNumberFormat="1" applyFont="1" applyBorder="1" applyAlignment="1" applyProtection="1">
      <alignment horizontal="center" vertical="center"/>
      <protection locked="0" hidden="1"/>
    </xf>
    <xf numFmtId="0" fontId="7" fillId="2" borderId="0" xfId="0" applyFont="1" applyFill="1" applyProtection="1">
      <protection hidden="1"/>
    </xf>
    <xf numFmtId="0" fontId="2" fillId="0" borderId="31" xfId="0" applyFont="1" applyBorder="1" applyProtection="1">
      <protection hidden="1"/>
    </xf>
    <xf numFmtId="0" fontId="2" fillId="0" borderId="32" xfId="0" applyFont="1" applyBorder="1" applyProtection="1">
      <protection hidden="1"/>
    </xf>
    <xf numFmtId="0" fontId="7" fillId="0" borderId="9" xfId="0" applyFont="1" applyBorder="1" applyProtection="1">
      <protection hidden="1"/>
    </xf>
    <xf numFmtId="8" fontId="0" fillId="0" borderId="28" xfId="0" applyNumberFormat="1" applyBorder="1" applyAlignment="1" applyProtection="1">
      <alignment horizontal="right"/>
      <protection locked="0" hidden="1"/>
    </xf>
    <xf numFmtId="8" fontId="0" fillId="2" borderId="0" xfId="0" applyNumberFormat="1" applyFill="1" applyProtection="1">
      <protection hidden="1"/>
    </xf>
    <xf numFmtId="9" fontId="0" fillId="0" borderId="30" xfId="2" applyFont="1" applyBorder="1" applyAlignment="1" applyProtection="1">
      <alignment horizontal="right"/>
      <protection locked="0" hidden="1"/>
    </xf>
    <xf numFmtId="0" fontId="7" fillId="0" borderId="12" xfId="0" applyFont="1" applyBorder="1" applyProtection="1">
      <protection hidden="1"/>
    </xf>
    <xf numFmtId="0" fontId="2" fillId="0" borderId="33" xfId="0" applyFont="1" applyBorder="1" applyProtection="1">
      <protection hidden="1"/>
    </xf>
    <xf numFmtId="0" fontId="1" fillId="3" borderId="29" xfId="0" applyFont="1" applyFill="1" applyBorder="1" applyAlignment="1" applyProtection="1">
      <alignment horizontal="center" vertical="center"/>
      <protection hidden="1"/>
    </xf>
    <xf numFmtId="0" fontId="2" fillId="4" borderId="13" xfId="0" applyFont="1" applyFill="1" applyBorder="1" applyAlignment="1" applyProtection="1">
      <alignment horizontal="center" vertical="center"/>
      <protection locked="0" hidden="1"/>
    </xf>
    <xf numFmtId="0" fontId="2" fillId="4" borderId="15" xfId="0" applyFont="1" applyFill="1" applyBorder="1" applyAlignment="1" applyProtection="1">
      <alignment horizontal="center" vertical="center"/>
      <protection locked="0" hidden="1"/>
    </xf>
    <xf numFmtId="8" fontId="0" fillId="2" borderId="4" xfId="0" applyNumberFormat="1" applyFill="1" applyBorder="1" applyProtection="1">
      <protection locked="0" hidden="1"/>
    </xf>
    <xf numFmtId="8" fontId="0" fillId="2" borderId="14" xfId="0" applyNumberFormat="1" applyFill="1" applyBorder="1" applyProtection="1">
      <protection locked="0" hidden="1"/>
    </xf>
    <xf numFmtId="0" fontId="0" fillId="2" borderId="15" xfId="0" applyFill="1" applyBorder="1" applyAlignment="1" applyProtection="1">
      <alignment horizontal="center"/>
      <protection locked="0" hidden="1"/>
    </xf>
    <xf numFmtId="0" fontId="2" fillId="4" borderId="8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8" fontId="0" fillId="2" borderId="28" xfId="0" applyNumberFormat="1" applyFill="1" applyBorder="1" applyProtection="1">
      <protection locked="0" hidden="1"/>
    </xf>
    <xf numFmtId="8" fontId="0" fillId="2" borderId="1" xfId="0" applyNumberFormat="1" applyFill="1" applyBorder="1" applyProtection="1">
      <protection locked="0" hidden="1"/>
    </xf>
    <xf numFmtId="0" fontId="1" fillId="7" borderId="29" xfId="0" applyFont="1" applyFill="1" applyBorder="1" applyProtection="1">
      <protection hidden="1"/>
    </xf>
    <xf numFmtId="0" fontId="1" fillId="7" borderId="17" xfId="0" applyFont="1" applyFill="1" applyBorder="1" applyProtection="1">
      <protection hidden="1"/>
    </xf>
    <xf numFmtId="8" fontId="1" fillId="7" borderId="17" xfId="0" applyNumberFormat="1" applyFont="1" applyFill="1" applyBorder="1" applyProtection="1">
      <protection hidden="1"/>
    </xf>
    <xf numFmtId="0" fontId="1" fillId="7" borderId="17" xfId="0" applyFont="1" applyFill="1" applyBorder="1" applyAlignment="1" applyProtection="1">
      <alignment horizontal="center"/>
      <protection hidden="1"/>
    </xf>
    <xf numFmtId="0" fontId="2" fillId="2" borderId="31" xfId="0" applyFont="1" applyFill="1" applyBorder="1" applyProtection="1">
      <protection hidden="1"/>
    </xf>
    <xf numFmtId="0" fontId="2" fillId="2" borderId="32" xfId="0" applyFont="1" applyFill="1" applyBorder="1" applyProtection="1">
      <protection hidden="1"/>
    </xf>
    <xf numFmtId="0" fontId="2" fillId="2" borderId="33" xfId="0" applyFont="1" applyFill="1" applyBorder="1" applyProtection="1">
      <protection hidden="1"/>
    </xf>
    <xf numFmtId="0" fontId="3" fillId="2" borderId="0" xfId="0" applyFont="1" applyFill="1" applyAlignment="1" applyProtection="1">
      <alignment vertical="center" wrapText="1"/>
      <protection locked="0" hidden="1"/>
    </xf>
    <xf numFmtId="0" fontId="3" fillId="0" borderId="0" xfId="0" applyFont="1" applyAlignment="1" applyProtection="1">
      <alignment vertical="center" wrapText="1"/>
      <protection locked="0" hidden="1"/>
    </xf>
    <xf numFmtId="0" fontId="5" fillId="0" borderId="0" xfId="0" applyFont="1" applyAlignment="1" applyProtection="1">
      <alignment vertical="center"/>
      <protection hidden="1"/>
    </xf>
    <xf numFmtId="0" fontId="1" fillId="3" borderId="35" xfId="0" applyFont="1" applyFill="1" applyBorder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horizontal="center" vertical="center"/>
      <protection hidden="1"/>
    </xf>
    <xf numFmtId="0" fontId="1" fillId="3" borderId="24" xfId="0" applyFont="1" applyFill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locked="0" hidden="1"/>
    </xf>
    <xf numFmtId="0" fontId="2" fillId="2" borderId="5" xfId="0" applyFont="1" applyFill="1" applyBorder="1" applyProtection="1">
      <protection hidden="1"/>
    </xf>
    <xf numFmtId="8" fontId="2" fillId="2" borderId="6" xfId="0" applyNumberFormat="1" applyFont="1" applyFill="1" applyBorder="1" applyAlignment="1" applyProtection="1">
      <alignment horizontal="center"/>
      <protection hidden="1"/>
    </xf>
    <xf numFmtId="8" fontId="2" fillId="2" borderId="7" xfId="0" applyNumberFormat="1" applyFont="1" applyFill="1" applyBorder="1" applyAlignment="1" applyProtection="1">
      <alignment horizontal="center"/>
      <protection hidden="1"/>
    </xf>
    <xf numFmtId="0" fontId="2" fillId="2" borderId="8" xfId="0" applyFont="1" applyFill="1" applyBorder="1" applyProtection="1">
      <protection hidden="1"/>
    </xf>
    <xf numFmtId="8" fontId="2" fillId="2" borderId="1" xfId="0" applyNumberFormat="1" applyFont="1" applyFill="1" applyBorder="1" applyAlignment="1" applyProtection="1">
      <alignment horizontal="center"/>
      <protection hidden="1"/>
    </xf>
    <xf numFmtId="8" fontId="2" fillId="2" borderId="9" xfId="0" applyNumberFormat="1" applyFont="1" applyFill="1" applyBorder="1" applyAlignment="1" applyProtection="1">
      <alignment horizontal="center"/>
      <protection hidden="1"/>
    </xf>
    <xf numFmtId="0" fontId="2" fillId="2" borderId="10" xfId="0" applyFont="1" applyFill="1" applyBorder="1" applyProtection="1">
      <protection hidden="1"/>
    </xf>
    <xf numFmtId="8" fontId="2" fillId="2" borderId="11" xfId="0" applyNumberFormat="1" applyFont="1" applyFill="1" applyBorder="1" applyAlignment="1" applyProtection="1">
      <alignment horizontal="center"/>
      <protection hidden="1"/>
    </xf>
    <xf numFmtId="8" fontId="2" fillId="2" borderId="12" xfId="0" applyNumberFormat="1" applyFont="1" applyFill="1" applyBorder="1" applyAlignment="1" applyProtection="1">
      <alignment horizontal="center"/>
      <protection hidden="1"/>
    </xf>
    <xf numFmtId="0" fontId="1" fillId="2" borderId="0" xfId="0" applyFont="1" applyFill="1" applyAlignment="1" applyProtection="1">
      <alignment vertical="center"/>
      <protection hidden="1"/>
    </xf>
    <xf numFmtId="8" fontId="1" fillId="7" borderId="29" xfId="0" applyNumberFormat="1" applyFont="1" applyFill="1" applyBorder="1" applyProtection="1">
      <protection hidden="1"/>
    </xf>
    <xf numFmtId="0" fontId="2" fillId="0" borderId="0" xfId="0" applyFont="1" applyProtection="1">
      <protection hidden="1"/>
    </xf>
    <xf numFmtId="0" fontId="8" fillId="5" borderId="1" xfId="0" applyFont="1" applyFill="1" applyBorder="1" applyAlignment="1" applyProtection="1">
      <alignment horizontal="center" vertical="center" wrapText="1"/>
      <protection hidden="1"/>
    </xf>
    <xf numFmtId="0" fontId="9" fillId="6" borderId="1" xfId="0" applyFont="1" applyFill="1" applyBorder="1" applyAlignment="1" applyProtection="1">
      <alignment horizontal="center" vertical="center" wrapText="1"/>
      <protection locked="0" hidden="1"/>
    </xf>
    <xf numFmtId="0" fontId="12" fillId="8" borderId="48" xfId="0" applyFont="1" applyFill="1" applyBorder="1" applyProtection="1">
      <protection locked="0" hidden="1"/>
    </xf>
    <xf numFmtId="0" fontId="12" fillId="8" borderId="49" xfId="0" applyFont="1" applyFill="1" applyBorder="1" applyProtection="1">
      <protection locked="0" hidden="1"/>
    </xf>
    <xf numFmtId="0" fontId="18" fillId="10" borderId="29" xfId="0" applyFont="1" applyFill="1" applyBorder="1" applyAlignment="1" applyProtection="1">
      <alignment horizontal="center" vertical="center"/>
      <protection hidden="1"/>
    </xf>
    <xf numFmtId="0" fontId="18" fillId="10" borderId="17" xfId="0" applyFont="1" applyFill="1" applyBorder="1" applyAlignment="1" applyProtection="1">
      <alignment horizontal="center" vertical="center"/>
      <protection hidden="1"/>
    </xf>
    <xf numFmtId="0" fontId="18" fillId="10" borderId="51" xfId="0" applyFont="1" applyFill="1" applyBorder="1" applyAlignment="1" applyProtection="1">
      <alignment horizontal="center" vertical="center"/>
      <protection hidden="1"/>
    </xf>
    <xf numFmtId="0" fontId="18" fillId="10" borderId="52" xfId="0" applyFont="1" applyFill="1" applyBorder="1" applyAlignment="1" applyProtection="1">
      <alignment horizontal="center" vertical="center"/>
      <protection hidden="1"/>
    </xf>
    <xf numFmtId="165" fontId="15" fillId="11" borderId="27" xfId="1" applyNumberFormat="1" applyFont="1" applyFill="1" applyBorder="1" applyAlignment="1" applyProtection="1">
      <alignment vertical="center"/>
      <protection locked="0" hidden="1"/>
    </xf>
    <xf numFmtId="165" fontId="15" fillId="11" borderId="6" xfId="1" applyNumberFormat="1" applyFont="1" applyFill="1" applyBorder="1" applyAlignment="1" applyProtection="1">
      <alignment vertical="center"/>
      <protection locked="0" hidden="1"/>
    </xf>
    <xf numFmtId="165" fontId="15" fillId="11" borderId="28" xfId="1" applyNumberFormat="1" applyFont="1" applyFill="1" applyBorder="1" applyAlignment="1" applyProtection="1">
      <alignment vertical="center"/>
      <protection locked="0" hidden="1"/>
    </xf>
    <xf numFmtId="165" fontId="15" fillId="11" borderId="1" xfId="1" applyNumberFormat="1" applyFont="1" applyFill="1" applyBorder="1" applyAlignment="1" applyProtection="1">
      <alignment vertical="center"/>
      <protection locked="0" hidden="1"/>
    </xf>
    <xf numFmtId="165" fontId="15" fillId="11" borderId="54" xfId="1" applyNumberFormat="1" applyFont="1" applyFill="1" applyBorder="1" applyAlignment="1" applyProtection="1">
      <alignment vertical="center"/>
      <protection locked="0" hidden="1"/>
    </xf>
    <xf numFmtId="165" fontId="15" fillId="11" borderId="2" xfId="1" applyNumberFormat="1" applyFont="1" applyFill="1" applyBorder="1" applyAlignment="1" applyProtection="1">
      <alignment vertical="center"/>
      <protection locked="0" hidden="1"/>
    </xf>
    <xf numFmtId="165" fontId="15" fillId="11" borderId="25" xfId="1" applyNumberFormat="1" applyFont="1" applyFill="1" applyBorder="1" applyAlignment="1" applyProtection="1">
      <alignment vertical="center"/>
      <protection locked="0" hidden="1"/>
    </xf>
    <xf numFmtId="165" fontId="15" fillId="11" borderId="30" xfId="1" applyNumberFormat="1" applyFont="1" applyFill="1" applyBorder="1" applyAlignment="1" applyProtection="1">
      <alignment vertical="center"/>
      <protection locked="0" hidden="1"/>
    </xf>
    <xf numFmtId="165" fontId="15" fillId="11" borderId="11" xfId="1" applyNumberFormat="1" applyFont="1" applyFill="1" applyBorder="1" applyAlignment="1" applyProtection="1">
      <alignment vertical="center"/>
      <protection locked="0" hidden="1"/>
    </xf>
    <xf numFmtId="165" fontId="15" fillId="11" borderId="56" xfId="1" applyNumberFormat="1" applyFont="1" applyFill="1" applyBorder="1" applyAlignment="1" applyProtection="1">
      <alignment vertical="center"/>
      <protection locked="0" hidden="1"/>
    </xf>
    <xf numFmtId="0" fontId="16" fillId="2" borderId="0" xfId="0" applyFont="1" applyFill="1" applyAlignment="1" applyProtection="1">
      <alignment horizontal="right"/>
      <protection hidden="1"/>
    </xf>
    <xf numFmtId="0" fontId="17" fillId="12" borderId="42" xfId="0" applyFont="1" applyFill="1" applyBorder="1" applyAlignment="1" applyProtection="1">
      <alignment horizontal="right"/>
      <protection hidden="1"/>
    </xf>
    <xf numFmtId="165" fontId="15" fillId="11" borderId="4" xfId="1" applyNumberFormat="1" applyFont="1" applyFill="1" applyBorder="1" applyAlignment="1" applyProtection="1">
      <alignment vertical="center"/>
      <protection locked="0" hidden="1"/>
    </xf>
    <xf numFmtId="165" fontId="15" fillId="11" borderId="14" xfId="1" applyNumberFormat="1" applyFont="1" applyFill="1" applyBorder="1" applyAlignment="1" applyProtection="1">
      <alignment vertical="center"/>
      <protection locked="0" hidden="1"/>
    </xf>
    <xf numFmtId="165" fontId="15" fillId="11" borderId="60" xfId="1" applyNumberFormat="1" applyFont="1" applyFill="1" applyBorder="1" applyAlignment="1" applyProtection="1">
      <alignment vertical="center"/>
      <protection locked="0" hidden="1"/>
    </xf>
    <xf numFmtId="165" fontId="15" fillId="11" borderId="5" xfId="1" applyNumberFormat="1" applyFont="1" applyFill="1" applyBorder="1" applyAlignment="1" applyProtection="1">
      <alignment vertical="center"/>
      <protection locked="0" hidden="1"/>
    </xf>
    <xf numFmtId="165" fontId="15" fillId="11" borderId="7" xfId="1" applyNumberFormat="1" applyFont="1" applyFill="1" applyBorder="1" applyAlignment="1" applyProtection="1">
      <alignment vertical="center"/>
      <protection locked="0" hidden="1"/>
    </xf>
    <xf numFmtId="165" fontId="15" fillId="11" borderId="8" xfId="1" applyNumberFormat="1" applyFont="1" applyFill="1" applyBorder="1" applyAlignment="1" applyProtection="1">
      <alignment vertical="center"/>
      <protection locked="0" hidden="1"/>
    </xf>
    <xf numFmtId="165" fontId="15" fillId="11" borderId="9" xfId="1" applyNumberFormat="1" applyFont="1" applyFill="1" applyBorder="1" applyAlignment="1" applyProtection="1">
      <alignment vertical="center"/>
      <protection locked="0" hidden="1"/>
    </xf>
    <xf numFmtId="165" fontId="15" fillId="11" borderId="58" xfId="1" applyNumberFormat="1" applyFont="1" applyFill="1" applyBorder="1" applyAlignment="1" applyProtection="1">
      <alignment vertical="center"/>
      <protection locked="0" hidden="1"/>
    </xf>
    <xf numFmtId="165" fontId="15" fillId="11" borderId="26" xfId="1" applyNumberFormat="1" applyFont="1" applyFill="1" applyBorder="1" applyAlignment="1" applyProtection="1">
      <alignment vertical="center"/>
      <protection locked="0" hidden="1"/>
    </xf>
    <xf numFmtId="165" fontId="15" fillId="11" borderId="10" xfId="1" applyNumberFormat="1" applyFont="1" applyFill="1" applyBorder="1" applyAlignment="1" applyProtection="1">
      <alignment vertical="center"/>
      <protection locked="0" hidden="1"/>
    </xf>
    <xf numFmtId="165" fontId="15" fillId="11" borderId="12" xfId="1" applyNumberFormat="1" applyFont="1" applyFill="1" applyBorder="1" applyAlignment="1" applyProtection="1">
      <alignment vertical="center"/>
      <protection locked="0" hidden="1"/>
    </xf>
    <xf numFmtId="164" fontId="19" fillId="6" borderId="33" xfId="1" applyNumberFormat="1" applyFont="1" applyFill="1" applyBorder="1" applyAlignment="1" applyProtection="1">
      <alignment horizontal="left" vertical="center"/>
      <protection hidden="1"/>
    </xf>
    <xf numFmtId="164" fontId="15" fillId="2" borderId="0" xfId="1" applyNumberFormat="1" applyFont="1" applyFill="1" applyBorder="1" applyAlignment="1" applyProtection="1">
      <alignment vertical="center"/>
      <protection locked="0" hidden="1"/>
    </xf>
    <xf numFmtId="10" fontId="0" fillId="2" borderId="0" xfId="2" applyNumberFormat="1" applyFont="1" applyFill="1" applyProtection="1">
      <protection hidden="1"/>
    </xf>
    <xf numFmtId="164" fontId="19" fillId="6" borderId="32" xfId="1" applyNumberFormat="1" applyFont="1" applyFill="1" applyBorder="1" applyAlignment="1" applyProtection="1">
      <alignment horizontal="left" vertical="center"/>
      <protection hidden="1"/>
    </xf>
    <xf numFmtId="8" fontId="1" fillId="7" borderId="20" xfId="0" applyNumberFormat="1" applyFont="1" applyFill="1" applyBorder="1" applyProtection="1">
      <protection hidden="1"/>
    </xf>
    <xf numFmtId="8" fontId="0" fillId="2" borderId="66" xfId="1" applyNumberFormat="1" applyFont="1" applyFill="1" applyBorder="1" applyProtection="1"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7" xfId="0" applyFont="1" applyFill="1" applyBorder="1" applyAlignment="1" applyProtection="1">
      <alignment horizontal="center"/>
      <protection hidden="1"/>
    </xf>
    <xf numFmtId="0" fontId="1" fillId="3" borderId="18" xfId="0" applyFont="1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3" borderId="17" xfId="0" applyFont="1" applyFill="1" applyBorder="1" applyAlignment="1" applyProtection="1">
      <alignment horizontal="center" vertical="center"/>
      <protection hidden="1"/>
    </xf>
    <xf numFmtId="0" fontId="1" fillId="3" borderId="18" xfId="0" applyFont="1" applyFill="1" applyBorder="1" applyAlignment="1" applyProtection="1">
      <alignment horizontal="center" vertical="center"/>
      <protection hidden="1"/>
    </xf>
    <xf numFmtId="0" fontId="1" fillId="3" borderId="29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7" xfId="0" applyFont="1" applyFill="1" applyBorder="1" applyAlignment="1" applyProtection="1">
      <alignment horizontal="center"/>
      <protection hidden="1"/>
    </xf>
    <xf numFmtId="0" fontId="1" fillId="3" borderId="18" xfId="0" applyFont="1" applyFill="1" applyBorder="1" applyAlignment="1" applyProtection="1">
      <alignment horizontal="center"/>
      <protection hidden="1"/>
    </xf>
    <xf numFmtId="0" fontId="2" fillId="2" borderId="8" xfId="0" applyFont="1" applyFill="1" applyBorder="1" applyAlignment="1" applyProtection="1">
      <alignment horizontal="left"/>
      <protection hidden="1"/>
    </xf>
    <xf numFmtId="0" fontId="2" fillId="2" borderId="1" xfId="0" applyFont="1" applyFill="1" applyBorder="1" applyAlignment="1" applyProtection="1">
      <alignment horizontal="left"/>
      <protection hidden="1"/>
    </xf>
    <xf numFmtId="0" fontId="2" fillId="2" borderId="10" xfId="0" applyFont="1" applyFill="1" applyBorder="1" applyAlignment="1" applyProtection="1">
      <alignment horizontal="left"/>
      <protection hidden="1"/>
    </xf>
    <xf numFmtId="0" fontId="2" fillId="2" borderId="11" xfId="0" applyFont="1" applyFill="1" applyBorder="1" applyAlignment="1" applyProtection="1">
      <alignment horizontal="left"/>
      <protection hidden="1"/>
    </xf>
    <xf numFmtId="9" fontId="0" fillId="2" borderId="14" xfId="0" applyNumberFormat="1" applyFill="1" applyBorder="1" applyAlignment="1" applyProtection="1">
      <alignment horizontal="center"/>
      <protection locked="0" hidden="1"/>
    </xf>
    <xf numFmtId="9" fontId="0" fillId="2" borderId="15" xfId="0" applyNumberFormat="1" applyFill="1" applyBorder="1" applyAlignment="1" applyProtection="1">
      <alignment horizontal="center"/>
      <protection locked="0" hidden="1"/>
    </xf>
    <xf numFmtId="0" fontId="0" fillId="2" borderId="1" xfId="0" applyFill="1" applyBorder="1" applyAlignment="1" applyProtection="1">
      <alignment horizontal="center"/>
      <protection locked="0" hidden="1"/>
    </xf>
    <xf numFmtId="0" fontId="0" fillId="2" borderId="9" xfId="0" applyFill="1" applyBorder="1" applyAlignment="1" applyProtection="1">
      <alignment horizontal="center"/>
      <protection locked="0" hidden="1"/>
    </xf>
    <xf numFmtId="8" fontId="0" fillId="2" borderId="1" xfId="0" applyNumberFormat="1" applyFill="1" applyBorder="1" applyAlignment="1" applyProtection="1">
      <alignment horizontal="center"/>
      <protection locked="0" hidden="1"/>
    </xf>
    <xf numFmtId="8" fontId="0" fillId="2" borderId="9" xfId="0" applyNumberFormat="1" applyFill="1" applyBorder="1" applyAlignment="1" applyProtection="1">
      <alignment horizontal="center"/>
      <protection locked="0" hidden="1"/>
    </xf>
    <xf numFmtId="0" fontId="0" fillId="2" borderId="11" xfId="0" applyFill="1" applyBorder="1" applyAlignment="1" applyProtection="1">
      <alignment horizontal="center"/>
      <protection locked="0" hidden="1"/>
    </xf>
    <xf numFmtId="0" fontId="0" fillId="2" borderId="12" xfId="0" applyFill="1" applyBorder="1" applyAlignment="1" applyProtection="1">
      <alignment horizontal="center"/>
      <protection locked="0" hidden="1"/>
    </xf>
    <xf numFmtId="0" fontId="4" fillId="4" borderId="22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9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6" fontId="1" fillId="7" borderId="37" xfId="1" applyNumberFormat="1" applyFont="1" applyFill="1" applyBorder="1" applyAlignment="1" applyProtection="1">
      <alignment horizontal="center" vertical="center"/>
      <protection hidden="1"/>
    </xf>
    <xf numFmtId="166" fontId="1" fillId="7" borderId="36" xfId="1" applyNumberFormat="1" applyFont="1" applyFill="1" applyBorder="1" applyAlignment="1" applyProtection="1">
      <alignment horizontal="center" vertical="center"/>
      <protection hidden="1"/>
    </xf>
    <xf numFmtId="166" fontId="1" fillId="7" borderId="39" xfId="1" applyNumberFormat="1" applyFont="1" applyFill="1" applyBorder="1" applyAlignment="1" applyProtection="1">
      <alignment horizontal="center" vertical="center"/>
      <protection hidden="1"/>
    </xf>
    <xf numFmtId="166" fontId="1" fillId="7" borderId="40" xfId="1" applyNumberFormat="1" applyFont="1" applyFill="1" applyBorder="1" applyAlignment="1" applyProtection="1">
      <alignment horizontal="center" vertical="center"/>
      <protection hidden="1"/>
    </xf>
    <xf numFmtId="0" fontId="1" fillId="7" borderId="37" xfId="0" applyFont="1" applyFill="1" applyBorder="1" applyAlignment="1" applyProtection="1">
      <alignment horizontal="center" vertical="center"/>
      <protection hidden="1"/>
    </xf>
    <xf numFmtId="0" fontId="1" fillId="7" borderId="36" xfId="0" applyFont="1" applyFill="1" applyBorder="1" applyAlignment="1" applyProtection="1">
      <alignment horizontal="center" vertical="center"/>
      <protection hidden="1"/>
    </xf>
    <xf numFmtId="0" fontId="1" fillId="7" borderId="39" xfId="0" applyFont="1" applyFill="1" applyBorder="1" applyAlignment="1" applyProtection="1">
      <alignment horizontal="center" vertical="center"/>
      <protection hidden="1"/>
    </xf>
    <xf numFmtId="0" fontId="1" fillId="7" borderId="40" xfId="0" applyFont="1" applyFill="1" applyBorder="1" applyAlignment="1" applyProtection="1">
      <alignment horizontal="center" vertical="center"/>
      <protection hidden="1"/>
    </xf>
    <xf numFmtId="0" fontId="0" fillId="2" borderId="37" xfId="0" applyFill="1" applyBorder="1" applyAlignment="1" applyProtection="1">
      <alignment horizontal="left" vertical="center"/>
      <protection locked="0" hidden="1"/>
    </xf>
    <xf numFmtId="0" fontId="0" fillId="2" borderId="36" xfId="0" applyFill="1" applyBorder="1" applyAlignment="1" applyProtection="1">
      <alignment horizontal="left" vertical="center"/>
      <protection locked="0" hidden="1"/>
    </xf>
    <xf numFmtId="0" fontId="0" fillId="2" borderId="3" xfId="0" applyFill="1" applyBorder="1" applyAlignment="1" applyProtection="1">
      <alignment horizontal="left" vertical="center"/>
      <protection locked="0" hidden="1"/>
    </xf>
    <xf numFmtId="0" fontId="0" fillId="2" borderId="38" xfId="0" applyFill="1" applyBorder="1" applyAlignment="1" applyProtection="1">
      <alignment horizontal="left" vertical="center"/>
      <protection locked="0" hidden="1"/>
    </xf>
    <xf numFmtId="0" fontId="0" fillId="2" borderId="39" xfId="0" applyFill="1" applyBorder="1" applyAlignment="1" applyProtection="1">
      <alignment horizontal="left" vertical="center"/>
      <protection locked="0" hidden="1"/>
    </xf>
    <xf numFmtId="0" fontId="0" fillId="2" borderId="40" xfId="0" applyFill="1" applyBorder="1" applyAlignment="1" applyProtection="1">
      <alignment horizontal="left" vertical="center"/>
      <protection locked="0" hidden="1"/>
    </xf>
    <xf numFmtId="8" fontId="0" fillId="2" borderId="61" xfId="0" applyNumberFormat="1" applyFill="1" applyBorder="1" applyAlignment="1" applyProtection="1">
      <alignment horizontal="center"/>
      <protection hidden="1"/>
    </xf>
    <xf numFmtId="8" fontId="0" fillId="2" borderId="62" xfId="0" applyNumberFormat="1" applyFill="1" applyBorder="1" applyAlignment="1" applyProtection="1">
      <alignment horizontal="center"/>
      <protection hidden="1"/>
    </xf>
    <xf numFmtId="10" fontId="0" fillId="0" borderId="63" xfId="2" applyNumberFormat="1" applyFont="1" applyBorder="1" applyAlignment="1" applyProtection="1">
      <alignment horizontal="center"/>
      <protection hidden="1"/>
    </xf>
    <xf numFmtId="10" fontId="0" fillId="0" borderId="64" xfId="2" applyNumberFormat="1" applyFont="1" applyBorder="1" applyAlignment="1" applyProtection="1">
      <alignment horizontal="center"/>
      <protection hidden="1"/>
    </xf>
    <xf numFmtId="0" fontId="0" fillId="0" borderId="61" xfId="0" applyBorder="1" applyAlignment="1" applyProtection="1">
      <alignment horizontal="center"/>
      <protection hidden="1"/>
    </xf>
    <xf numFmtId="0" fontId="0" fillId="0" borderId="62" xfId="0" applyBorder="1" applyAlignment="1" applyProtection="1">
      <alignment horizontal="center"/>
      <protection hidden="1"/>
    </xf>
    <xf numFmtId="8" fontId="0" fillId="0" borderId="61" xfId="0" applyNumberFormat="1" applyBorder="1" applyAlignment="1" applyProtection="1">
      <alignment horizontal="center"/>
      <protection hidden="1"/>
    </xf>
    <xf numFmtId="8" fontId="0" fillId="0" borderId="62" xfId="0" applyNumberFormat="1" applyBorder="1" applyAlignment="1" applyProtection="1">
      <alignment horizontal="center"/>
      <protection hidden="1"/>
    </xf>
    <xf numFmtId="8" fontId="0" fillId="0" borderId="44" xfId="0" applyNumberFormat="1" applyBorder="1" applyAlignment="1" applyProtection="1">
      <alignment horizontal="center"/>
      <protection hidden="1"/>
    </xf>
    <xf numFmtId="8" fontId="0" fillId="0" borderId="46" xfId="0" applyNumberFormat="1" applyBorder="1" applyAlignment="1" applyProtection="1">
      <alignment horizontal="center"/>
      <protection hidden="1"/>
    </xf>
    <xf numFmtId="0" fontId="1" fillId="3" borderId="47" xfId="0" applyFont="1" applyFill="1" applyBorder="1" applyAlignment="1" applyProtection="1">
      <alignment horizontal="center"/>
      <protection hidden="1"/>
    </xf>
    <xf numFmtId="0" fontId="1" fillId="3" borderId="49" xfId="0" applyFont="1" applyFill="1" applyBorder="1" applyAlignment="1" applyProtection="1">
      <alignment horizontal="center"/>
      <protection hidden="1"/>
    </xf>
    <xf numFmtId="0" fontId="3" fillId="2" borderId="35" xfId="0" applyFont="1" applyFill="1" applyBorder="1" applyAlignment="1" applyProtection="1">
      <alignment horizontal="left" vertical="center" wrapText="1"/>
      <protection hidden="1"/>
    </xf>
    <xf numFmtId="0" fontId="3" fillId="2" borderId="34" xfId="0" applyFont="1" applyFill="1" applyBorder="1" applyAlignment="1" applyProtection="1">
      <alignment horizontal="left" vertical="center" wrapText="1"/>
      <protection hidden="1"/>
    </xf>
    <xf numFmtId="0" fontId="3" fillId="2" borderId="36" xfId="0" applyFont="1" applyFill="1" applyBorder="1" applyAlignment="1" applyProtection="1">
      <alignment horizontal="left" vertical="center" wrapText="1"/>
      <protection hidden="1"/>
    </xf>
    <xf numFmtId="0" fontId="3" fillId="2" borderId="41" xfId="0" applyFont="1" applyFill="1" applyBorder="1" applyAlignment="1" applyProtection="1">
      <alignment horizontal="left" vertical="center" wrapText="1"/>
      <protection hidden="1"/>
    </xf>
    <xf numFmtId="0" fontId="3" fillId="2" borderId="0" xfId="0" applyFont="1" applyFill="1" applyAlignment="1" applyProtection="1">
      <alignment horizontal="left" vertical="center" wrapText="1"/>
      <protection hidden="1"/>
    </xf>
    <xf numFmtId="0" fontId="3" fillId="2" borderId="38" xfId="0" applyFont="1" applyFill="1" applyBorder="1" applyAlignment="1" applyProtection="1">
      <alignment horizontal="left" vertical="center" wrapText="1"/>
      <protection hidden="1"/>
    </xf>
    <xf numFmtId="0" fontId="3" fillId="2" borderId="42" xfId="0" applyFont="1" applyFill="1" applyBorder="1" applyAlignment="1" applyProtection="1">
      <alignment horizontal="left" vertical="center" wrapText="1"/>
      <protection hidden="1"/>
    </xf>
    <xf numFmtId="0" fontId="3" fillId="2" borderId="43" xfId="0" applyFont="1" applyFill="1" applyBorder="1" applyAlignment="1" applyProtection="1">
      <alignment horizontal="left" vertical="center" wrapText="1"/>
      <protection hidden="1"/>
    </xf>
    <xf numFmtId="0" fontId="3" fillId="2" borderId="40" xfId="0" applyFont="1" applyFill="1" applyBorder="1" applyAlignment="1" applyProtection="1">
      <alignment horizontal="left" vertical="center" wrapText="1"/>
      <protection hidden="1"/>
    </xf>
    <xf numFmtId="0" fontId="0" fillId="2" borderId="35" xfId="0" applyFill="1" applyBorder="1" applyAlignment="1" applyProtection="1">
      <alignment horizontal="center" vertical="top"/>
      <protection locked="0" hidden="1"/>
    </xf>
    <xf numFmtId="0" fontId="0" fillId="2" borderId="34" xfId="0" applyFill="1" applyBorder="1" applyAlignment="1" applyProtection="1">
      <alignment horizontal="center" vertical="top"/>
      <protection locked="0" hidden="1"/>
    </xf>
    <xf numFmtId="0" fontId="0" fillId="2" borderId="36" xfId="0" applyFill="1" applyBorder="1" applyAlignment="1" applyProtection="1">
      <alignment horizontal="center" vertical="top"/>
      <protection locked="0" hidden="1"/>
    </xf>
    <xf numFmtId="0" fontId="0" fillId="2" borderId="41" xfId="0" applyFill="1" applyBorder="1" applyAlignment="1" applyProtection="1">
      <alignment horizontal="center" vertical="top"/>
      <protection locked="0" hidden="1"/>
    </xf>
    <xf numFmtId="0" fontId="0" fillId="2" borderId="0" xfId="0" applyFill="1" applyAlignment="1" applyProtection="1">
      <alignment horizontal="center" vertical="top"/>
      <protection locked="0" hidden="1"/>
    </xf>
    <xf numFmtId="0" fontId="0" fillId="2" borderId="38" xfId="0" applyFill="1" applyBorder="1" applyAlignment="1" applyProtection="1">
      <alignment horizontal="center" vertical="top"/>
      <protection locked="0" hidden="1"/>
    </xf>
    <xf numFmtId="0" fontId="0" fillId="2" borderId="42" xfId="0" applyFill="1" applyBorder="1" applyAlignment="1" applyProtection="1">
      <alignment horizontal="center" vertical="top"/>
      <protection locked="0" hidden="1"/>
    </xf>
    <xf numFmtId="0" fontId="0" fillId="2" borderId="43" xfId="0" applyFill="1" applyBorder="1" applyAlignment="1" applyProtection="1">
      <alignment horizontal="center" vertical="top"/>
      <protection locked="0" hidden="1"/>
    </xf>
    <xf numFmtId="0" fontId="0" fillId="2" borderId="40" xfId="0" applyFill="1" applyBorder="1" applyAlignment="1" applyProtection="1">
      <alignment horizontal="center" vertical="top"/>
      <protection locked="0" hidden="1"/>
    </xf>
    <xf numFmtId="0" fontId="1" fillId="7" borderId="5" xfId="0" applyFont="1" applyFill="1" applyBorder="1" applyAlignment="1" applyProtection="1">
      <alignment horizontal="center" vertical="center"/>
      <protection hidden="1"/>
    </xf>
    <xf numFmtId="0" fontId="1" fillId="7" borderId="10" xfId="0" applyFont="1" applyFill="1" applyBorder="1" applyAlignment="1" applyProtection="1">
      <alignment horizontal="center" vertical="center"/>
      <protection hidden="1"/>
    </xf>
    <xf numFmtId="0" fontId="1" fillId="7" borderId="19" xfId="0" applyFont="1" applyFill="1" applyBorder="1" applyAlignment="1" applyProtection="1">
      <alignment horizontal="center" vertical="center"/>
      <protection hidden="1"/>
    </xf>
    <xf numFmtId="0" fontId="1" fillId="7" borderId="21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3" borderId="17" xfId="0" applyFont="1" applyFill="1" applyBorder="1" applyAlignment="1" applyProtection="1">
      <alignment horizontal="center" vertical="center"/>
      <protection hidden="1"/>
    </xf>
    <xf numFmtId="0" fontId="1" fillId="3" borderId="18" xfId="0" applyFont="1" applyFill="1" applyBorder="1" applyAlignment="1" applyProtection="1">
      <alignment horizontal="center" vertical="center"/>
      <protection hidden="1"/>
    </xf>
    <xf numFmtId="0" fontId="0" fillId="2" borderId="4" xfId="0" applyFill="1" applyBorder="1" applyAlignment="1" applyProtection="1">
      <alignment horizontal="left" vertical="center"/>
      <protection locked="0" hidden="1"/>
    </xf>
    <xf numFmtId="0" fontId="0" fillId="2" borderId="14" xfId="0" applyFill="1" applyBorder="1" applyAlignment="1" applyProtection="1">
      <alignment horizontal="left" vertical="center"/>
      <protection locked="0" hidden="1"/>
    </xf>
    <xf numFmtId="0" fontId="0" fillId="2" borderId="15" xfId="0" applyFill="1" applyBorder="1" applyAlignment="1" applyProtection="1">
      <alignment horizontal="left" vertical="center"/>
      <protection locked="0" hidden="1"/>
    </xf>
    <xf numFmtId="0" fontId="0" fillId="2" borderId="28" xfId="0" applyFill="1" applyBorder="1" applyAlignment="1" applyProtection="1">
      <alignment horizontal="left" vertical="center"/>
      <protection locked="0" hidden="1"/>
    </xf>
    <xf numFmtId="0" fontId="0" fillId="2" borderId="1" xfId="0" applyFill="1" applyBorder="1" applyAlignment="1" applyProtection="1">
      <alignment horizontal="left" vertical="center"/>
      <protection locked="0" hidden="1"/>
    </xf>
    <xf numFmtId="0" fontId="0" fillId="2" borderId="9" xfId="0" applyFill="1" applyBorder="1" applyAlignment="1" applyProtection="1">
      <alignment horizontal="left" vertical="center"/>
      <protection locked="0" hidden="1"/>
    </xf>
    <xf numFmtId="0" fontId="0" fillId="2" borderId="30" xfId="0" applyFill="1" applyBorder="1" applyAlignment="1" applyProtection="1">
      <alignment horizontal="left" vertical="center"/>
      <protection locked="0" hidden="1"/>
    </xf>
    <xf numFmtId="0" fontId="0" fillId="2" borderId="11" xfId="0" applyFill="1" applyBorder="1" applyAlignment="1" applyProtection="1">
      <alignment horizontal="left" vertical="center"/>
      <protection locked="0" hidden="1"/>
    </xf>
    <xf numFmtId="0" fontId="0" fillId="2" borderId="12" xfId="0" applyFill="1" applyBorder="1" applyAlignment="1" applyProtection="1">
      <alignment horizontal="left" vertical="center"/>
      <protection locked="0" hidden="1"/>
    </xf>
    <xf numFmtId="0" fontId="2" fillId="2" borderId="13" xfId="0" applyFont="1" applyFill="1" applyBorder="1" applyAlignment="1" applyProtection="1">
      <alignment horizontal="left"/>
      <protection hidden="1"/>
    </xf>
    <xf numFmtId="0" fontId="2" fillId="2" borderId="14" xfId="0" applyFont="1" applyFill="1" applyBorder="1" applyAlignment="1" applyProtection="1">
      <alignment horizontal="left"/>
      <protection hidden="1"/>
    </xf>
    <xf numFmtId="0" fontId="1" fillId="7" borderId="58" xfId="0" applyFont="1" applyFill="1" applyBorder="1" applyAlignment="1" applyProtection="1">
      <alignment horizontal="center" vertical="center"/>
      <protection hidden="1"/>
    </xf>
    <xf numFmtId="166" fontId="1" fillId="7" borderId="37" xfId="0" applyNumberFormat="1" applyFont="1" applyFill="1" applyBorder="1" applyAlignment="1" applyProtection="1">
      <alignment horizontal="center" vertical="center"/>
      <protection hidden="1"/>
    </xf>
    <xf numFmtId="166" fontId="1" fillId="7" borderId="36" xfId="0" applyNumberFormat="1" applyFont="1" applyFill="1" applyBorder="1" applyAlignment="1" applyProtection="1">
      <alignment horizontal="center" vertical="center"/>
      <protection hidden="1"/>
    </xf>
    <xf numFmtId="166" fontId="1" fillId="7" borderId="39" xfId="0" applyNumberFormat="1" applyFont="1" applyFill="1" applyBorder="1" applyAlignment="1" applyProtection="1">
      <alignment horizontal="center" vertical="center"/>
      <protection hidden="1"/>
    </xf>
    <xf numFmtId="166" fontId="1" fillId="7" borderId="40" xfId="0" applyNumberFormat="1" applyFont="1" applyFill="1" applyBorder="1" applyAlignment="1" applyProtection="1">
      <alignment horizontal="center" vertical="center"/>
      <protection hidden="1"/>
    </xf>
    <xf numFmtId="10" fontId="1" fillId="7" borderId="37" xfId="2" applyNumberFormat="1" applyFont="1" applyFill="1" applyBorder="1" applyAlignment="1" applyProtection="1">
      <alignment horizontal="center" vertical="center"/>
      <protection hidden="1"/>
    </xf>
    <xf numFmtId="10" fontId="1" fillId="7" borderId="36" xfId="2" applyNumberFormat="1" applyFont="1" applyFill="1" applyBorder="1" applyAlignment="1" applyProtection="1">
      <alignment horizontal="center" vertical="center"/>
      <protection hidden="1"/>
    </xf>
    <xf numFmtId="10" fontId="1" fillId="7" borderId="39" xfId="2" applyNumberFormat="1" applyFont="1" applyFill="1" applyBorder="1" applyAlignment="1" applyProtection="1">
      <alignment horizontal="center" vertical="center"/>
      <protection hidden="1"/>
    </xf>
    <xf numFmtId="10" fontId="1" fillId="7" borderId="40" xfId="2" applyNumberFormat="1" applyFont="1" applyFill="1" applyBorder="1" applyAlignment="1" applyProtection="1">
      <alignment horizontal="center" vertical="center"/>
      <protection hidden="1"/>
    </xf>
    <xf numFmtId="0" fontId="1" fillId="3" borderId="48" xfId="0" applyFont="1" applyFill="1" applyBorder="1" applyAlignment="1" applyProtection="1">
      <alignment horizontal="center"/>
      <protection hidden="1"/>
    </xf>
    <xf numFmtId="0" fontId="1" fillId="3" borderId="29" xfId="0" applyFont="1" applyFill="1" applyBorder="1" applyAlignment="1" applyProtection="1">
      <alignment horizontal="center"/>
      <protection hidden="1"/>
    </xf>
    <xf numFmtId="0" fontId="3" fillId="2" borderId="44" xfId="0" applyFont="1" applyFill="1" applyBorder="1" applyAlignment="1" applyProtection="1">
      <alignment horizontal="left" vertical="center" wrapText="1"/>
      <protection locked="0" hidden="1"/>
    </xf>
    <xf numFmtId="0" fontId="3" fillId="2" borderId="45" xfId="0" applyFont="1" applyFill="1" applyBorder="1" applyAlignment="1" applyProtection="1">
      <alignment horizontal="left" vertical="center" wrapText="1"/>
      <protection locked="0" hidden="1"/>
    </xf>
    <xf numFmtId="0" fontId="3" fillId="2" borderId="46" xfId="0" applyFont="1" applyFill="1" applyBorder="1" applyAlignment="1" applyProtection="1">
      <alignment horizontal="left" vertical="center" wrapText="1"/>
      <protection locked="0" hidden="1"/>
    </xf>
    <xf numFmtId="0" fontId="2" fillId="2" borderId="35" xfId="0" applyFont="1" applyFill="1" applyBorder="1" applyAlignment="1" applyProtection="1">
      <alignment horizontal="left"/>
      <protection locked="0" hidden="1"/>
    </xf>
    <xf numFmtId="0" fontId="2" fillId="2" borderId="34" xfId="0" applyFont="1" applyFill="1" applyBorder="1" applyAlignment="1" applyProtection="1">
      <alignment horizontal="left"/>
      <protection locked="0" hidden="1"/>
    </xf>
    <xf numFmtId="0" fontId="2" fillId="2" borderId="36" xfId="0" applyFont="1" applyFill="1" applyBorder="1" applyAlignment="1" applyProtection="1">
      <alignment horizontal="left"/>
      <protection locked="0" hidden="1"/>
    </xf>
    <xf numFmtId="0" fontId="2" fillId="2" borderId="41" xfId="0" applyFont="1" applyFill="1" applyBorder="1" applyAlignment="1" applyProtection="1">
      <alignment horizontal="left"/>
      <protection locked="0" hidden="1"/>
    </xf>
    <xf numFmtId="0" fontId="2" fillId="2" borderId="0" xfId="0" applyFont="1" applyFill="1" applyAlignment="1" applyProtection="1">
      <alignment horizontal="left"/>
      <protection locked="0" hidden="1"/>
    </xf>
    <xf numFmtId="0" fontId="2" fillId="2" borderId="38" xfId="0" applyFont="1" applyFill="1" applyBorder="1" applyAlignment="1" applyProtection="1">
      <alignment horizontal="left"/>
      <protection locked="0" hidden="1"/>
    </xf>
    <xf numFmtId="0" fontId="2" fillId="2" borderId="42" xfId="0" applyFont="1" applyFill="1" applyBorder="1" applyAlignment="1" applyProtection="1">
      <alignment horizontal="left"/>
      <protection locked="0" hidden="1"/>
    </xf>
    <xf numFmtId="0" fontId="2" fillId="2" borderId="43" xfId="0" applyFont="1" applyFill="1" applyBorder="1" applyAlignment="1" applyProtection="1">
      <alignment horizontal="left"/>
      <protection locked="0" hidden="1"/>
    </xf>
    <xf numFmtId="0" fontId="2" fillId="2" borderId="40" xfId="0" applyFont="1" applyFill="1" applyBorder="1" applyAlignment="1" applyProtection="1">
      <alignment horizontal="left"/>
      <protection locked="0" hidden="1"/>
    </xf>
    <xf numFmtId="49" fontId="12" fillId="6" borderId="47" xfId="0" applyNumberFormat="1" applyFont="1" applyFill="1" applyBorder="1" applyAlignment="1" applyProtection="1">
      <alignment horizontal="center"/>
      <protection locked="0" hidden="1"/>
    </xf>
    <xf numFmtId="49" fontId="12" fillId="6" borderId="49" xfId="0" applyNumberFormat="1" applyFont="1" applyFill="1" applyBorder="1" applyAlignment="1" applyProtection="1">
      <alignment horizontal="center"/>
      <protection locked="0" hidden="1"/>
    </xf>
    <xf numFmtId="0" fontId="10" fillId="7" borderId="34" xfId="0" applyFont="1" applyFill="1" applyBorder="1" applyAlignment="1" applyProtection="1">
      <alignment horizontal="center" vertical="center" textRotation="90"/>
      <protection hidden="1"/>
    </xf>
    <xf numFmtId="0" fontId="10" fillId="7" borderId="0" xfId="0" applyFont="1" applyFill="1" applyAlignment="1" applyProtection="1">
      <alignment horizontal="center" vertical="center" textRotation="90"/>
      <protection hidden="1"/>
    </xf>
    <xf numFmtId="0" fontId="11" fillId="7" borderId="35" xfId="0" applyFont="1" applyFill="1" applyBorder="1" applyAlignment="1" applyProtection="1">
      <alignment horizontal="center"/>
      <protection hidden="1"/>
    </xf>
    <xf numFmtId="0" fontId="11" fillId="7" borderId="34" xfId="0" applyFont="1" applyFill="1" applyBorder="1" applyAlignment="1" applyProtection="1">
      <alignment horizontal="center"/>
      <protection hidden="1"/>
    </xf>
    <xf numFmtId="0" fontId="0" fillId="6" borderId="35" xfId="0" applyFill="1" applyBorder="1" applyAlignment="1" applyProtection="1">
      <alignment horizontal="center" vertical="center"/>
      <protection locked="0" hidden="1"/>
    </xf>
    <xf numFmtId="0" fontId="0" fillId="6" borderId="36" xfId="0" applyFill="1" applyBorder="1" applyAlignment="1" applyProtection="1">
      <alignment horizontal="center" vertical="center"/>
      <protection locked="0" hidden="1"/>
    </xf>
    <xf numFmtId="0" fontId="0" fillId="6" borderId="8" xfId="0" applyFill="1" applyBorder="1" applyAlignment="1" applyProtection="1">
      <alignment horizontal="center" vertical="center"/>
      <protection locked="0" hidden="1"/>
    </xf>
    <xf numFmtId="0" fontId="0" fillId="6" borderId="9" xfId="0" applyFill="1" applyBorder="1" applyAlignment="1" applyProtection="1">
      <alignment horizontal="center" vertical="center"/>
      <protection locked="0" hidden="1"/>
    </xf>
    <xf numFmtId="0" fontId="12" fillId="8" borderId="47" xfId="0" applyFont="1" applyFill="1" applyBorder="1" applyAlignment="1" applyProtection="1">
      <alignment horizontal="center"/>
      <protection hidden="1"/>
    </xf>
    <xf numFmtId="0" fontId="12" fillId="8" borderId="48" xfId="0" applyFont="1" applyFill="1" applyBorder="1" applyAlignment="1" applyProtection="1">
      <alignment horizontal="center"/>
      <protection hidden="1"/>
    </xf>
    <xf numFmtId="0" fontId="13" fillId="9" borderId="50" xfId="0" applyFont="1" applyFill="1" applyBorder="1" applyAlignment="1" applyProtection="1">
      <alignment horizontal="center" vertical="center" wrapText="1"/>
      <protection hidden="1"/>
    </xf>
    <xf numFmtId="0" fontId="13" fillId="9" borderId="53" xfId="0" applyFont="1" applyFill="1" applyBorder="1" applyAlignment="1" applyProtection="1">
      <alignment horizontal="center" vertical="center" wrapText="1"/>
      <protection hidden="1"/>
    </xf>
    <xf numFmtId="0" fontId="14" fillId="9" borderId="59" xfId="0" applyFont="1" applyFill="1" applyBorder="1" applyAlignment="1" applyProtection="1">
      <alignment horizontal="left" vertical="center" indent="65"/>
      <protection hidden="1"/>
    </xf>
    <xf numFmtId="0" fontId="14" fillId="9" borderId="20" xfId="0" applyFont="1" applyFill="1" applyBorder="1" applyAlignment="1" applyProtection="1">
      <alignment horizontal="left" vertical="center" indent="65"/>
      <protection hidden="1"/>
    </xf>
    <xf numFmtId="0" fontId="14" fillId="9" borderId="39" xfId="0" applyFont="1" applyFill="1" applyBorder="1" applyAlignment="1" applyProtection="1">
      <alignment horizontal="left" vertical="center" indent="65"/>
      <protection hidden="1"/>
    </xf>
    <xf numFmtId="0" fontId="14" fillId="9" borderId="21" xfId="0" applyFont="1" applyFill="1" applyBorder="1" applyAlignment="1" applyProtection="1">
      <alignment horizontal="left" vertical="center" indent="65"/>
      <protection hidden="1"/>
    </xf>
    <xf numFmtId="0" fontId="0" fillId="6" borderId="61" xfId="0" applyFill="1" applyBorder="1" applyAlignment="1" applyProtection="1">
      <alignment horizontal="center" vertical="center"/>
      <protection locked="0" hidden="1"/>
    </xf>
    <xf numFmtId="0" fontId="0" fillId="6" borderId="62" xfId="0" applyFill="1" applyBorder="1" applyAlignment="1" applyProtection="1">
      <alignment horizontal="center" vertical="center"/>
      <protection locked="0" hidden="1"/>
    </xf>
    <xf numFmtId="0" fontId="0" fillId="6" borderId="10" xfId="0" applyFill="1" applyBorder="1" applyAlignment="1" applyProtection="1">
      <alignment horizontal="center" vertical="center"/>
      <protection locked="0" hidden="1"/>
    </xf>
    <xf numFmtId="0" fontId="0" fillId="6" borderId="12" xfId="0" applyFill="1" applyBorder="1" applyAlignment="1" applyProtection="1">
      <alignment horizontal="center" vertical="center"/>
      <protection locked="0" hidden="1"/>
    </xf>
    <xf numFmtId="0" fontId="18" fillId="10" borderId="47" xfId="0" applyFont="1" applyFill="1" applyBorder="1" applyAlignment="1" applyProtection="1">
      <alignment horizontal="center" vertical="center"/>
      <protection hidden="1"/>
    </xf>
    <xf numFmtId="0" fontId="18" fillId="10" borderId="49" xfId="0" applyFont="1" applyFill="1" applyBorder="1" applyAlignment="1" applyProtection="1">
      <alignment horizontal="center" vertical="center"/>
      <protection hidden="1"/>
    </xf>
    <xf numFmtId="0" fontId="0" fillId="6" borderId="58" xfId="0" applyFill="1" applyBorder="1" applyAlignment="1" applyProtection="1">
      <alignment horizontal="center" vertical="center"/>
      <protection locked="0" hidden="1"/>
    </xf>
    <xf numFmtId="0" fontId="0" fillId="6" borderId="26" xfId="0" applyFill="1" applyBorder="1" applyAlignment="1" applyProtection="1">
      <alignment horizontal="center" vertical="center"/>
      <protection locked="0" hidden="1"/>
    </xf>
    <xf numFmtId="0" fontId="0" fillId="6" borderId="13" xfId="0" applyFill="1" applyBorder="1" applyAlignment="1" applyProtection="1">
      <alignment horizontal="center" vertical="center"/>
      <protection locked="0" hidden="1"/>
    </xf>
    <xf numFmtId="0" fontId="0" fillId="6" borderId="15" xfId="0" applyFill="1" applyBorder="1" applyAlignment="1" applyProtection="1">
      <alignment horizontal="center" vertical="center"/>
      <protection locked="0" hidden="1"/>
    </xf>
    <xf numFmtId="0" fontId="12" fillId="8" borderId="49" xfId="0" applyFont="1" applyFill="1" applyBorder="1" applyAlignment="1" applyProtection="1">
      <alignment horizontal="center"/>
      <protection hidden="1"/>
    </xf>
    <xf numFmtId="0" fontId="13" fillId="9" borderId="65" xfId="0" applyFont="1" applyFill="1" applyBorder="1" applyAlignment="1" applyProtection="1">
      <alignment horizontal="center" vertical="center" wrapText="1"/>
      <protection hidden="1"/>
    </xf>
    <xf numFmtId="0" fontId="14" fillId="9" borderId="47" xfId="0" applyFont="1" applyFill="1" applyBorder="1" applyAlignment="1" applyProtection="1">
      <alignment horizontal="left" vertical="center" indent="65"/>
      <protection hidden="1"/>
    </xf>
    <xf numFmtId="0" fontId="14" fillId="9" borderId="48" xfId="0" applyFont="1" applyFill="1" applyBorder="1" applyAlignment="1" applyProtection="1">
      <alignment horizontal="left" vertical="center" indent="65"/>
      <protection hidden="1"/>
    </xf>
    <xf numFmtId="0" fontId="14" fillId="9" borderId="49" xfId="0" applyFont="1" applyFill="1" applyBorder="1" applyAlignment="1" applyProtection="1">
      <alignment horizontal="left" vertical="center" indent="65"/>
      <protection hidden="1"/>
    </xf>
    <xf numFmtId="0" fontId="0" fillId="6" borderId="44" xfId="0" applyFill="1" applyBorder="1" applyAlignment="1" applyProtection="1">
      <alignment horizontal="center" vertical="center"/>
      <protection locked="0" hidden="1"/>
    </xf>
    <xf numFmtId="0" fontId="0" fillId="6" borderId="46" xfId="0" applyFill="1" applyBorder="1" applyAlignment="1" applyProtection="1">
      <alignment horizontal="center" vertical="center"/>
      <protection locked="0" hidden="1"/>
    </xf>
    <xf numFmtId="0" fontId="0" fillId="6" borderId="63" xfId="0" applyFill="1" applyBorder="1" applyAlignment="1" applyProtection="1">
      <alignment horizontal="center" vertical="center"/>
      <protection locked="0" hidden="1"/>
    </xf>
    <xf numFmtId="0" fontId="0" fillId="6" borderId="64" xfId="0" applyFill="1" applyBorder="1" applyAlignment="1" applyProtection="1">
      <alignment horizontal="center" vertical="center"/>
      <protection locked="0" hidden="1"/>
    </xf>
  </cellXfs>
  <cellStyles count="3">
    <cellStyle name="Currency" xfId="1" builtinId="4"/>
    <cellStyle name="Normal" xfId="0" builtinId="0"/>
    <cellStyle name="Percent" xfId="2" builtinId="5"/>
  </cellStyles>
  <dxfs count="49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0" tint="-0.24994659260841701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strike val="0"/>
        <color theme="1"/>
      </font>
      <numFmt numFmtId="0" formatCode="General"/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808080"/>
      <color rgb="FFA9A9A9"/>
      <color rgb="FF7D90AB"/>
      <color rgb="FF416189"/>
      <color rgb="FF44536A"/>
      <color rgb="FFA4B1C4"/>
      <color rgb="FFD1D7E1"/>
      <color rgb="FFC2CBD8"/>
      <color rgb="FF2345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125691</xdr:colOff>
      <xdr:row>0</xdr:row>
      <xdr:rowOff>82440</xdr:rowOff>
    </xdr:from>
    <xdr:to>
      <xdr:col>2</xdr:col>
      <xdr:colOff>85271</xdr:colOff>
      <xdr:row>3</xdr:row>
      <xdr:rowOff>127046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8EB32B07-9B9B-7B5D-E440-87EE0D838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5691" y="82440"/>
          <a:ext cx="3695497" cy="8912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23965</xdr:rowOff>
    </xdr:from>
    <xdr:to>
      <xdr:col>2</xdr:col>
      <xdr:colOff>47135</xdr:colOff>
      <xdr:row>3</xdr:row>
      <xdr:rowOff>52707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A777D14E-7252-0F15-97DC-B875FAA06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23965"/>
          <a:ext cx="3476135" cy="8383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381001</xdr:colOff>
      <xdr:row>1</xdr:row>
      <xdr:rowOff>0</xdr:rowOff>
    </xdr:from>
    <xdr:to>
      <xdr:col>10</xdr:col>
      <xdr:colOff>174174</xdr:colOff>
      <xdr:row>2</xdr:row>
      <xdr:rowOff>13608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28F56A1-9327-46C9-A605-BF847790B795}"/>
            </a:ext>
          </a:extLst>
        </xdr:cNvPr>
        <xdr:cNvSpPr txBox="1"/>
      </xdr:nvSpPr>
      <xdr:spPr>
        <a:xfrm>
          <a:off x="4924426" y="190500"/>
          <a:ext cx="4574723" cy="708933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 u="sng"/>
            <a:t>NOTE:</a:t>
          </a:r>
          <a:endParaRPr lang="en-US" sz="1100"/>
        </a:p>
        <a:p>
          <a:pPr algn="ctr"/>
          <a:r>
            <a:rPr lang="en-US" sz="1100"/>
            <a:t>Deposits not Derived from business activity includes loans, IRS tax refunds, rents, wage income, SSI/retirement income, etc.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8446F-1CD8-456E-9C0C-4F328C3300FF}">
  <sheetPr codeName="Sheet1"/>
  <dimension ref="A1:I63"/>
  <sheetViews>
    <sheetView tabSelected="1" zoomScale="90" zoomScaleNormal="70" zoomScaleSheetLayoutView="85" zoomScalePageLayoutView="85" workbookViewId="0">
      <selection activeCell="F29" sqref="F29"/>
    </sheetView>
  </sheetViews>
  <sheetFormatPr defaultColWidth="30" defaultRowHeight="15" x14ac:dyDescent="0.25"/>
  <cols>
    <col min="1" max="1" width="25.28515625" style="17" customWidth="1"/>
    <col min="2" max="2" width="30.7109375" style="17" customWidth="1"/>
    <col min="3" max="3" width="26.85546875" style="17" customWidth="1"/>
    <col min="4" max="4" width="29.42578125" style="17" bestFit="1" customWidth="1"/>
    <col min="5" max="5" width="26.85546875" style="17" customWidth="1"/>
    <col min="6" max="6" width="33.140625" style="17" customWidth="1"/>
    <col min="7" max="9" width="26.85546875" style="17" customWidth="1"/>
    <col min="10" max="16384" width="30" style="17"/>
  </cols>
  <sheetData>
    <row r="1" spans="1:9" x14ac:dyDescent="0.25">
      <c r="A1" s="131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6.85" customHeight="1" x14ac:dyDescent="0.25">
      <c r="A2" s="131"/>
      <c r="B2" s="131"/>
      <c r="C2" s="131"/>
      <c r="D2" s="131"/>
      <c r="E2" s="131"/>
      <c r="F2" s="131"/>
      <c r="G2" s="131"/>
      <c r="H2" s="131"/>
      <c r="I2" s="131"/>
    </row>
    <row r="3" spans="1:9" ht="25.35" customHeight="1" x14ac:dyDescent="0.25">
      <c r="A3" s="131"/>
      <c r="B3" s="131"/>
      <c r="C3" s="131"/>
      <c r="D3" s="131"/>
      <c r="E3" s="131"/>
      <c r="F3" s="131"/>
      <c r="G3" s="131"/>
      <c r="H3" s="131"/>
      <c r="I3" s="131"/>
    </row>
    <row r="4" spans="1:9" ht="15.75" thickBot="1" x14ac:dyDescent="0.3">
      <c r="A4" s="131"/>
      <c r="B4" s="131"/>
      <c r="C4" s="131"/>
      <c r="D4" s="131"/>
      <c r="E4" s="131"/>
      <c r="F4" s="131"/>
      <c r="G4" s="131"/>
      <c r="H4" s="131"/>
      <c r="I4" s="131"/>
    </row>
    <row r="5" spans="1:9" ht="15.75" thickBot="1" x14ac:dyDescent="0.3">
      <c r="A5" s="18"/>
      <c r="B5" s="105" t="s">
        <v>1</v>
      </c>
      <c r="C5" s="106" t="s">
        <v>2</v>
      </c>
      <c r="D5" s="107" t="s">
        <v>3</v>
      </c>
      <c r="E5" s="18"/>
      <c r="F5" s="19" t="s">
        <v>4</v>
      </c>
      <c r="G5" s="156" t="s">
        <v>5</v>
      </c>
      <c r="H5" s="157"/>
      <c r="I5" s="18"/>
    </row>
    <row r="6" spans="1:9" ht="15.75" thickBot="1" x14ac:dyDescent="0.3">
      <c r="A6" s="18"/>
      <c r="B6" s="20" t="s">
        <v>6</v>
      </c>
      <c r="C6" s="21" t="s">
        <v>6</v>
      </c>
      <c r="D6" s="22"/>
      <c r="E6" s="23"/>
      <c r="F6" s="24" t="s">
        <v>7</v>
      </c>
      <c r="G6" s="154" t="str">
        <f>E44</f>
        <v>N/A</v>
      </c>
      <c r="H6" s="155"/>
      <c r="I6" s="18"/>
    </row>
    <row r="7" spans="1:9" ht="15.75" thickBot="1" x14ac:dyDescent="0.3">
      <c r="A7" s="18"/>
      <c r="B7" s="18"/>
      <c r="C7" s="18"/>
      <c r="D7" s="18"/>
      <c r="E7" s="18"/>
      <c r="F7" s="25" t="s">
        <v>8</v>
      </c>
      <c r="G7" s="152" t="str">
        <f>G44</f>
        <v>N/A</v>
      </c>
      <c r="H7" s="153"/>
      <c r="I7" s="18"/>
    </row>
    <row r="8" spans="1:9" ht="15.75" thickBot="1" x14ac:dyDescent="0.3">
      <c r="A8" s="18"/>
      <c r="B8" s="19" t="s">
        <v>9</v>
      </c>
      <c r="C8" s="112" t="s">
        <v>5</v>
      </c>
      <c r="D8" s="107" t="s">
        <v>10</v>
      </c>
      <c r="E8" s="18"/>
      <c r="F8" s="25" t="s">
        <v>11</v>
      </c>
      <c r="G8" s="152" t="str" cm="1">
        <f t="array" ref="G8">_xlfn.IFS(AND(B6="Fixed Expense Ratio",D6="(Select One)"), "Select Expense Ratio",B6="Fixed Expense Ratio", (1-D6)*G7,B6="Business Expense Statement Letter", C11*G7, TRUE,"N/A")</f>
        <v>N/A</v>
      </c>
      <c r="H8" s="153"/>
      <c r="I8" s="18"/>
    </row>
    <row r="9" spans="1:9" x14ac:dyDescent="0.25">
      <c r="A9" s="18"/>
      <c r="B9" s="15" t="str">
        <f>IF(B6="Third Party P&amp;L Statement","Gross Receipts (All Months)", "N/A")</f>
        <v>N/A</v>
      </c>
      <c r="C9" s="27"/>
      <c r="D9" s="26" t="str">
        <f>IF(B6="Third Party P&amp;L Statement","Input from CPA P&amp;L", "")</f>
        <v/>
      </c>
      <c r="E9" s="18"/>
      <c r="F9" s="25" t="s">
        <v>12</v>
      </c>
      <c r="G9" s="150" t="str" cm="1">
        <f t="array" ref="G9">_xlfn.IFS(C6="(Select One)","Select 12 or 24 Month Review",C6="12 Months",COUNT(E20:E31),TRUE, COUNT(E20:E43))</f>
        <v>Select 12 or 24 Month Review</v>
      </c>
      <c r="H9" s="151"/>
      <c r="I9" s="18"/>
    </row>
    <row r="10" spans="1:9" x14ac:dyDescent="0.25">
      <c r="A10" s="18"/>
      <c r="B10" s="15" t="str">
        <f>IF(B6="Third Party P&amp;L Statement","Total Net Income (All Months)", "N/A")</f>
        <v>N/A</v>
      </c>
      <c r="C10" s="27"/>
      <c r="D10" s="26" t="str">
        <f>IF(B6="Third Party P&amp;L Statement","Input from CPA P&amp;L", "")</f>
        <v/>
      </c>
      <c r="E10" s="18"/>
      <c r="F10" s="25" t="s">
        <v>13</v>
      </c>
      <c r="G10" s="146" t="str" cm="1">
        <f t="array" ref="G10">_xlfn.IFS(C6="(Select One)","Select 12 or 24 Month Review",AND(B6="Third Party P&amp;L Statement",C10=""),"Input Total Net Income",B6="Third Party P&amp;L Statement",((C10/G9)*H47),AND(B6="Business Expense Statement Letter",C11=""),"Input Business Expense %",B6="Business Expense Statement Letter", (((G7-G8)/G9)*H47),AND(B6="Fixed Expense Ratio",D6=""),"Input Expense Ratio",B6="Fixed Expense Ratio",((G8/G9)*H47), TRUE,"N/A")</f>
        <v>Select 12 or 24 Month Review</v>
      </c>
      <c r="H10" s="147"/>
      <c r="I10" s="28"/>
    </row>
    <row r="11" spans="1:9" ht="15.75" thickBot="1" x14ac:dyDescent="0.3">
      <c r="A11" s="18"/>
      <c r="B11" s="16" t="str">
        <f>IF(B6="Business Expense Statement Letter","Business Expense %", "N/A")</f>
        <v>N/A</v>
      </c>
      <c r="C11" s="29"/>
      <c r="D11" s="30" t="str">
        <f>IF(B6="Business Expense Statement Letter","Input from Expense Statement", "")</f>
        <v/>
      </c>
      <c r="E11" s="18"/>
      <c r="F11" s="31" t="s">
        <v>14</v>
      </c>
      <c r="G11" s="148" t="str">
        <f>IF(AND(B6="Third Party P&amp;L Statement",C9=""),"Input Gross Receipts",(IF(B6="Third Party P&amp;L Statement",G7/C9,"N/A")))</f>
        <v>N/A</v>
      </c>
      <c r="H11" s="149"/>
      <c r="I11" s="18"/>
    </row>
    <row r="12" spans="1:9" ht="15.75" thickBot="1" x14ac:dyDescent="0.3">
      <c r="A12" s="18"/>
      <c r="C12" s="18"/>
      <c r="D12" s="18"/>
      <c r="E12" s="18"/>
      <c r="F12" s="18"/>
      <c r="G12" s="18"/>
      <c r="H12" s="18"/>
      <c r="I12" s="18"/>
    </row>
    <row r="13" spans="1:9" x14ac:dyDescent="0.25">
      <c r="A13" s="18"/>
      <c r="B13" s="128" t="s">
        <v>15</v>
      </c>
      <c r="C13" s="140"/>
      <c r="D13" s="141"/>
      <c r="E13" s="18"/>
      <c r="F13" s="176" t="s">
        <v>16</v>
      </c>
      <c r="G13" s="136" t="str">
        <f>IF(I44&gt;0, "Check Program Guidelines for Maximum NSFs",(IF(H53&gt;10,"Exceeds Maximum # of Employees",(IF(H47="","Input Percentage of Business Ownership", "OK")))))</f>
        <v>Input Percentage of Business Ownership</v>
      </c>
      <c r="H13" s="137"/>
      <c r="I13" s="18"/>
    </row>
    <row r="14" spans="1:9" ht="15.75" customHeight="1" thickBot="1" x14ac:dyDescent="0.3">
      <c r="A14" s="18"/>
      <c r="B14" s="129"/>
      <c r="C14" s="142"/>
      <c r="D14" s="143"/>
      <c r="E14" s="18"/>
      <c r="F14" s="177"/>
      <c r="G14" s="138"/>
      <c r="H14" s="139"/>
      <c r="I14" s="18"/>
    </row>
    <row r="15" spans="1:9" ht="15.75" thickBot="1" x14ac:dyDescent="0.3">
      <c r="A15" s="18"/>
      <c r="B15" s="129"/>
      <c r="C15" s="142"/>
      <c r="D15" s="143"/>
      <c r="E15" s="18"/>
      <c r="F15" s="18"/>
      <c r="G15" s="18"/>
      <c r="H15" s="18"/>
      <c r="I15" s="18"/>
    </row>
    <row r="16" spans="1:9" x14ac:dyDescent="0.25">
      <c r="A16" s="18"/>
      <c r="B16" s="129"/>
      <c r="C16" s="142"/>
      <c r="D16" s="143"/>
      <c r="E16" s="18"/>
      <c r="F16" s="176" t="s">
        <v>17</v>
      </c>
      <c r="G16" s="132" t="str" cm="1">
        <f t="array" ref="G16">_xlfn.IFS(AND(C6="12 Months",G9&lt;12),"Min. 12 Months of Gross Deposits Required",AND(C6="24 Months",G9&lt;24),"Min. 24 Months of Gross Deposits Required",G11&lt;0.85,"Deposits Outside of 15% Tolerance",TRUE,G10)</f>
        <v>Select 12 or 24 Month Review</v>
      </c>
      <c r="H16" s="133"/>
      <c r="I16" s="18"/>
    </row>
    <row r="17" spans="1:9" ht="15.75" thickBot="1" x14ac:dyDescent="0.3">
      <c r="A17" s="18"/>
      <c r="B17" s="130"/>
      <c r="C17" s="144"/>
      <c r="D17" s="145"/>
      <c r="E17" s="18"/>
      <c r="F17" s="177"/>
      <c r="G17" s="134"/>
      <c r="H17" s="135"/>
      <c r="I17" s="18"/>
    </row>
    <row r="18" spans="1:9" ht="15.75" thickBot="1" x14ac:dyDescent="0.3">
      <c r="A18" s="18"/>
      <c r="B18" s="18"/>
      <c r="C18" s="18"/>
      <c r="D18" s="18"/>
      <c r="E18" s="18"/>
      <c r="F18" s="18"/>
      <c r="G18" s="18"/>
      <c r="H18" s="18"/>
      <c r="I18" s="18"/>
    </row>
    <row r="19" spans="1:9" ht="15.75" thickBot="1" x14ac:dyDescent="0.3">
      <c r="A19" s="109" t="s">
        <v>18</v>
      </c>
      <c r="B19" s="111" t="s">
        <v>19</v>
      </c>
      <c r="C19" s="32" t="s">
        <v>20</v>
      </c>
      <c r="D19" s="110" t="s">
        <v>21</v>
      </c>
      <c r="E19" s="110" t="s">
        <v>22</v>
      </c>
      <c r="F19" s="110" t="s">
        <v>23</v>
      </c>
      <c r="G19" s="110" t="s">
        <v>24</v>
      </c>
      <c r="H19" s="110" t="s">
        <v>25</v>
      </c>
      <c r="I19" s="111" t="s">
        <v>26</v>
      </c>
    </row>
    <row r="20" spans="1:9" x14ac:dyDescent="0.25">
      <c r="A20" s="33">
        <v>2026</v>
      </c>
      <c r="B20" s="34" t="s">
        <v>75</v>
      </c>
      <c r="C20" s="35"/>
      <c r="D20" s="36"/>
      <c r="E20" s="36"/>
      <c r="F20" s="13">
        <f>SUM('Excluded Deposits'!O8,'Excluded Deposits'!O38,'Excluded Deposits'!O68,'Excluded Deposits'!O98)</f>
        <v>0</v>
      </c>
      <c r="G20" s="14">
        <f t="shared" ref="G20:G32" si="0">E20-F20</f>
        <v>0</v>
      </c>
      <c r="H20" s="37"/>
      <c r="I20" s="37"/>
    </row>
    <row r="21" spans="1:9" x14ac:dyDescent="0.25">
      <c r="A21" s="38" t="str">
        <f>TEXT(EDATE(--(B20&amp;A20),-1),"yyyy")</f>
        <v>2026</v>
      </c>
      <c r="B21" s="39" t="str">
        <f>TEXT(EDATE(--(B20&amp;1),-1),"mmmm")</f>
        <v>January</v>
      </c>
      <c r="C21" s="40"/>
      <c r="D21" s="41"/>
      <c r="E21" s="41"/>
      <c r="F21" s="13">
        <f>SUM('Excluded Deposits'!O9,'Excluded Deposits'!O39,'Excluded Deposits'!O69,'Excluded Deposits'!O99)</f>
        <v>0</v>
      </c>
      <c r="G21" s="1">
        <f t="shared" si="0"/>
        <v>0</v>
      </c>
      <c r="H21" s="37"/>
      <c r="I21" s="37"/>
    </row>
    <row r="22" spans="1:9" x14ac:dyDescent="0.25">
      <c r="A22" s="38" t="str">
        <f t="shared" ref="A22:A32" si="1">TEXT(EDATE(--(B21&amp;A21),-1),"yyyy")</f>
        <v>2025</v>
      </c>
      <c r="B22" s="39" t="str">
        <f t="shared" ref="B22:B32" si="2">TEXT(EDATE(--(B21&amp;1),-1),"mmmm")</f>
        <v>December</v>
      </c>
      <c r="C22" s="40"/>
      <c r="D22" s="41"/>
      <c r="E22" s="41"/>
      <c r="F22" s="13">
        <f>SUM('Excluded Deposits'!O10,'Excluded Deposits'!O40,'Excluded Deposits'!O70,'Excluded Deposits'!O100)</f>
        <v>0</v>
      </c>
      <c r="G22" s="1">
        <f t="shared" si="0"/>
        <v>0</v>
      </c>
      <c r="H22" s="37"/>
      <c r="I22" s="37"/>
    </row>
    <row r="23" spans="1:9" x14ac:dyDescent="0.25">
      <c r="A23" s="38" t="str">
        <f t="shared" si="1"/>
        <v>2025</v>
      </c>
      <c r="B23" s="39" t="str">
        <f t="shared" si="2"/>
        <v>November</v>
      </c>
      <c r="C23" s="40"/>
      <c r="D23" s="41"/>
      <c r="E23" s="41"/>
      <c r="F23" s="13">
        <f>SUM('Excluded Deposits'!O11,'Excluded Deposits'!O41,'Excluded Deposits'!O71,'Excluded Deposits'!O101)</f>
        <v>0</v>
      </c>
      <c r="G23" s="1">
        <f t="shared" si="0"/>
        <v>0</v>
      </c>
      <c r="H23" s="37"/>
      <c r="I23" s="37"/>
    </row>
    <row r="24" spans="1:9" x14ac:dyDescent="0.25">
      <c r="A24" s="38" t="str">
        <f t="shared" si="1"/>
        <v>2025</v>
      </c>
      <c r="B24" s="39" t="str">
        <f t="shared" si="2"/>
        <v>October</v>
      </c>
      <c r="C24" s="40"/>
      <c r="D24" s="41"/>
      <c r="E24" s="41"/>
      <c r="F24" s="13">
        <f>SUM('Excluded Deposits'!O12,'Excluded Deposits'!O42,'Excluded Deposits'!O72,'Excluded Deposits'!O102)</f>
        <v>0</v>
      </c>
      <c r="G24" s="1">
        <f t="shared" si="0"/>
        <v>0</v>
      </c>
      <c r="H24" s="37"/>
      <c r="I24" s="37"/>
    </row>
    <row r="25" spans="1:9" x14ac:dyDescent="0.25">
      <c r="A25" s="38" t="str">
        <f t="shared" si="1"/>
        <v>2025</v>
      </c>
      <c r="B25" s="39" t="str">
        <f t="shared" si="2"/>
        <v>September</v>
      </c>
      <c r="C25" s="40"/>
      <c r="D25" s="41"/>
      <c r="E25" s="41"/>
      <c r="F25" s="13">
        <f>SUM('Excluded Deposits'!O13,'Excluded Deposits'!O43,'Excluded Deposits'!O73,'Excluded Deposits'!O103)</f>
        <v>0</v>
      </c>
      <c r="G25" s="1">
        <f t="shared" si="0"/>
        <v>0</v>
      </c>
      <c r="H25" s="37"/>
      <c r="I25" s="37"/>
    </row>
    <row r="26" spans="1:9" x14ac:dyDescent="0.25">
      <c r="A26" s="38" t="str">
        <f t="shared" si="1"/>
        <v>2025</v>
      </c>
      <c r="B26" s="39" t="str">
        <f t="shared" si="2"/>
        <v>August</v>
      </c>
      <c r="C26" s="40"/>
      <c r="D26" s="41"/>
      <c r="E26" s="41"/>
      <c r="F26" s="13">
        <f>SUM('Excluded Deposits'!O14,'Excluded Deposits'!O44,'Excluded Deposits'!O74,'Excluded Deposits'!O104)</f>
        <v>0</v>
      </c>
      <c r="G26" s="1">
        <f t="shared" si="0"/>
        <v>0</v>
      </c>
      <c r="H26" s="37"/>
      <c r="I26" s="37"/>
    </row>
    <row r="27" spans="1:9" x14ac:dyDescent="0.25">
      <c r="A27" s="38" t="str">
        <f t="shared" si="1"/>
        <v>2025</v>
      </c>
      <c r="B27" s="39" t="str">
        <f t="shared" si="2"/>
        <v>July</v>
      </c>
      <c r="C27" s="40"/>
      <c r="D27" s="41"/>
      <c r="E27" s="41"/>
      <c r="F27" s="13">
        <f>SUM('Excluded Deposits'!O15,'Excluded Deposits'!O45,'Excluded Deposits'!O75,'Excluded Deposits'!O105)</f>
        <v>0</v>
      </c>
      <c r="G27" s="1">
        <f t="shared" si="0"/>
        <v>0</v>
      </c>
      <c r="H27" s="37"/>
      <c r="I27" s="37"/>
    </row>
    <row r="28" spans="1:9" x14ac:dyDescent="0.25">
      <c r="A28" s="38" t="str">
        <f t="shared" si="1"/>
        <v>2025</v>
      </c>
      <c r="B28" s="39" t="str">
        <f t="shared" si="2"/>
        <v>June</v>
      </c>
      <c r="C28" s="40"/>
      <c r="D28" s="41"/>
      <c r="E28" s="41"/>
      <c r="F28" s="13">
        <f>SUM('Excluded Deposits'!O16,'Excluded Deposits'!O46,'Excluded Deposits'!O76,'Excluded Deposits'!O106)</f>
        <v>0</v>
      </c>
      <c r="G28" s="1">
        <f t="shared" si="0"/>
        <v>0</v>
      </c>
      <c r="H28" s="37"/>
      <c r="I28" s="37"/>
    </row>
    <row r="29" spans="1:9" x14ac:dyDescent="0.25">
      <c r="A29" s="38" t="str">
        <f t="shared" si="1"/>
        <v>2025</v>
      </c>
      <c r="B29" s="39" t="str">
        <f t="shared" si="2"/>
        <v>May</v>
      </c>
      <c r="C29" s="40"/>
      <c r="D29" s="41"/>
      <c r="E29" s="41"/>
      <c r="F29" s="13">
        <f>SUM('Excluded Deposits'!O17,'Excluded Deposits'!O47,'Excluded Deposits'!O77,'Excluded Deposits'!O107)</f>
        <v>0</v>
      </c>
      <c r="G29" s="1">
        <f t="shared" si="0"/>
        <v>0</v>
      </c>
      <c r="H29" s="37"/>
      <c r="I29" s="37"/>
    </row>
    <row r="30" spans="1:9" x14ac:dyDescent="0.25">
      <c r="A30" s="38" t="str">
        <f t="shared" si="1"/>
        <v>2025</v>
      </c>
      <c r="B30" s="39" t="str">
        <f t="shared" si="2"/>
        <v>April</v>
      </c>
      <c r="C30" s="40"/>
      <c r="D30" s="41"/>
      <c r="E30" s="41"/>
      <c r="F30" s="13">
        <f>SUM('Excluded Deposits'!O18,'Excluded Deposits'!O48,'Excluded Deposits'!O78,'Excluded Deposits'!O108)</f>
        <v>0</v>
      </c>
      <c r="G30" s="1">
        <f t="shared" si="0"/>
        <v>0</v>
      </c>
      <c r="H30" s="37"/>
      <c r="I30" s="37"/>
    </row>
    <row r="31" spans="1:9" x14ac:dyDescent="0.25">
      <c r="A31" s="38" t="str">
        <f t="shared" si="1"/>
        <v>2025</v>
      </c>
      <c r="B31" s="39" t="str">
        <f t="shared" si="2"/>
        <v>March</v>
      </c>
      <c r="C31" s="40"/>
      <c r="D31" s="41"/>
      <c r="E31" s="41"/>
      <c r="F31" s="13">
        <f>SUM('Excluded Deposits'!O19,'Excluded Deposits'!O49,'Excluded Deposits'!O79,'Excluded Deposits'!O109)</f>
        <v>0</v>
      </c>
      <c r="G31" s="1">
        <f t="shared" si="0"/>
        <v>0</v>
      </c>
      <c r="H31" s="37"/>
      <c r="I31" s="37"/>
    </row>
    <row r="32" spans="1:9" x14ac:dyDescent="0.25">
      <c r="A32" s="38" t="str">
        <f t="shared" si="1"/>
        <v>2025</v>
      </c>
      <c r="B32" s="39" t="str">
        <f t="shared" si="2"/>
        <v>February</v>
      </c>
      <c r="C32" s="40"/>
      <c r="D32" s="41"/>
      <c r="E32" s="41"/>
      <c r="F32" s="13">
        <f>SUM('Excluded Deposits'!O20,'Excluded Deposits'!O50,'Excluded Deposits'!O80,'Excluded Deposits'!O110)</f>
        <v>0</v>
      </c>
      <c r="G32" s="1">
        <f t="shared" si="0"/>
        <v>0</v>
      </c>
      <c r="H32" s="37"/>
      <c r="I32" s="37"/>
    </row>
    <row r="33" spans="1:9" x14ac:dyDescent="0.25">
      <c r="A33" s="38" t="str">
        <f>TEXT(EDATE(--(B32&amp;A32),-1),"yyyy")</f>
        <v>2025</v>
      </c>
      <c r="B33" s="39" t="str">
        <f>TEXT(EDATE(--(B32&amp;1),-1),"mmmm")</f>
        <v>January</v>
      </c>
      <c r="C33" s="40"/>
      <c r="D33" s="41"/>
      <c r="E33" s="41"/>
      <c r="F33" s="13">
        <f>SUM('Excluded Deposits'!O21,'Excluded Deposits'!O51,'Excluded Deposits'!O81,'Excluded Deposits'!O111)</f>
        <v>0</v>
      </c>
      <c r="G33" s="1">
        <f t="shared" ref="G33:G43" si="3">E33-F33</f>
        <v>0</v>
      </c>
      <c r="H33" s="37"/>
      <c r="I33" s="37"/>
    </row>
    <row r="34" spans="1:9" x14ac:dyDescent="0.25">
      <c r="A34" s="38" t="str">
        <f t="shared" ref="A34:A43" si="4">TEXT(EDATE(--(B33&amp;A33),-1),"yyyy")</f>
        <v>2024</v>
      </c>
      <c r="B34" s="39" t="str">
        <f t="shared" ref="B34:B43" si="5">TEXT(EDATE(--(B33&amp;1),-1),"mmmm")</f>
        <v>December</v>
      </c>
      <c r="C34" s="40"/>
      <c r="D34" s="41"/>
      <c r="E34" s="41"/>
      <c r="F34" s="13">
        <f>SUM('Excluded Deposits'!O22,'Excluded Deposits'!O52,'Excluded Deposits'!O82,'Excluded Deposits'!O112)</f>
        <v>0</v>
      </c>
      <c r="G34" s="1">
        <f t="shared" si="3"/>
        <v>0</v>
      </c>
      <c r="H34" s="37"/>
      <c r="I34" s="37"/>
    </row>
    <row r="35" spans="1:9" x14ac:dyDescent="0.25">
      <c r="A35" s="38" t="str">
        <f t="shared" si="4"/>
        <v>2024</v>
      </c>
      <c r="B35" s="39" t="str">
        <f t="shared" si="5"/>
        <v>November</v>
      </c>
      <c r="C35" s="40"/>
      <c r="D35" s="41"/>
      <c r="E35" s="41"/>
      <c r="F35" s="13">
        <f>SUM('Excluded Deposits'!O23,'Excluded Deposits'!O53,'Excluded Deposits'!O83,'Excluded Deposits'!O113)</f>
        <v>0</v>
      </c>
      <c r="G35" s="1">
        <f t="shared" si="3"/>
        <v>0</v>
      </c>
      <c r="H35" s="37"/>
      <c r="I35" s="37"/>
    </row>
    <row r="36" spans="1:9" x14ac:dyDescent="0.25">
      <c r="A36" s="38" t="str">
        <f t="shared" si="4"/>
        <v>2024</v>
      </c>
      <c r="B36" s="39" t="str">
        <f t="shared" si="5"/>
        <v>October</v>
      </c>
      <c r="C36" s="40"/>
      <c r="D36" s="41"/>
      <c r="E36" s="41"/>
      <c r="F36" s="13">
        <f>SUM('Excluded Deposits'!O24,'Excluded Deposits'!O54,'Excluded Deposits'!O84,'Excluded Deposits'!O114)</f>
        <v>0</v>
      </c>
      <c r="G36" s="1">
        <f t="shared" si="3"/>
        <v>0</v>
      </c>
      <c r="H36" s="37"/>
      <c r="I36" s="37"/>
    </row>
    <row r="37" spans="1:9" x14ac:dyDescent="0.25">
      <c r="A37" s="38" t="str">
        <f t="shared" si="4"/>
        <v>2024</v>
      </c>
      <c r="B37" s="39" t="str">
        <f t="shared" si="5"/>
        <v>September</v>
      </c>
      <c r="C37" s="40"/>
      <c r="D37" s="41"/>
      <c r="E37" s="41"/>
      <c r="F37" s="13">
        <f>SUM('Excluded Deposits'!O25,'Excluded Deposits'!O55,'Excluded Deposits'!O85,'Excluded Deposits'!O115)</f>
        <v>0</v>
      </c>
      <c r="G37" s="1">
        <f t="shared" si="3"/>
        <v>0</v>
      </c>
      <c r="H37" s="37"/>
      <c r="I37" s="37"/>
    </row>
    <row r="38" spans="1:9" x14ac:dyDescent="0.25">
      <c r="A38" s="38" t="str">
        <f t="shared" si="4"/>
        <v>2024</v>
      </c>
      <c r="B38" s="39" t="str">
        <f t="shared" si="5"/>
        <v>August</v>
      </c>
      <c r="C38" s="40"/>
      <c r="D38" s="41"/>
      <c r="E38" s="41"/>
      <c r="F38" s="13">
        <f>SUM('Excluded Deposits'!O26,'Excluded Deposits'!O56,'Excluded Deposits'!O86,'Excluded Deposits'!O116)</f>
        <v>0</v>
      </c>
      <c r="G38" s="1">
        <f t="shared" si="3"/>
        <v>0</v>
      </c>
      <c r="H38" s="37"/>
      <c r="I38" s="37"/>
    </row>
    <row r="39" spans="1:9" x14ac:dyDescent="0.25">
      <c r="A39" s="38" t="str">
        <f t="shared" si="4"/>
        <v>2024</v>
      </c>
      <c r="B39" s="39" t="str">
        <f t="shared" si="5"/>
        <v>July</v>
      </c>
      <c r="C39" s="40"/>
      <c r="D39" s="41"/>
      <c r="E39" s="41"/>
      <c r="F39" s="13">
        <f>SUM('Excluded Deposits'!O27,'Excluded Deposits'!O57,'Excluded Deposits'!O87,'Excluded Deposits'!O117)</f>
        <v>0</v>
      </c>
      <c r="G39" s="1">
        <f t="shared" si="3"/>
        <v>0</v>
      </c>
      <c r="H39" s="37"/>
      <c r="I39" s="37"/>
    </row>
    <row r="40" spans="1:9" x14ac:dyDescent="0.25">
      <c r="A40" s="38" t="str">
        <f t="shared" si="4"/>
        <v>2024</v>
      </c>
      <c r="B40" s="39" t="str">
        <f t="shared" si="5"/>
        <v>June</v>
      </c>
      <c r="C40" s="40"/>
      <c r="D40" s="41"/>
      <c r="E40" s="41"/>
      <c r="F40" s="13">
        <f>SUM('Excluded Deposits'!O28,'Excluded Deposits'!O58,'Excluded Deposits'!O88,'Excluded Deposits'!O118)</f>
        <v>0</v>
      </c>
      <c r="G40" s="1">
        <f t="shared" si="3"/>
        <v>0</v>
      </c>
      <c r="H40" s="37"/>
      <c r="I40" s="37"/>
    </row>
    <row r="41" spans="1:9" x14ac:dyDescent="0.25">
      <c r="A41" s="38" t="str">
        <f t="shared" si="4"/>
        <v>2024</v>
      </c>
      <c r="B41" s="39" t="str">
        <f t="shared" si="5"/>
        <v>May</v>
      </c>
      <c r="C41" s="40"/>
      <c r="D41" s="41"/>
      <c r="E41" s="41"/>
      <c r="F41" s="13">
        <f>SUM('Excluded Deposits'!O29,'Excluded Deposits'!O59,'Excluded Deposits'!O89,'Excluded Deposits'!O119)</f>
        <v>0</v>
      </c>
      <c r="G41" s="1">
        <f t="shared" si="3"/>
        <v>0</v>
      </c>
      <c r="H41" s="37"/>
      <c r="I41" s="37"/>
    </row>
    <row r="42" spans="1:9" x14ac:dyDescent="0.25">
      <c r="A42" s="38" t="str">
        <f t="shared" si="4"/>
        <v>2024</v>
      </c>
      <c r="B42" s="39" t="str">
        <f t="shared" si="5"/>
        <v>April</v>
      </c>
      <c r="C42" s="40"/>
      <c r="D42" s="41"/>
      <c r="E42" s="41"/>
      <c r="F42" s="13">
        <f>SUM('Excluded Deposits'!O30,'Excluded Deposits'!O60,'Excluded Deposits'!O90,'Excluded Deposits'!O120)</f>
        <v>0</v>
      </c>
      <c r="G42" s="1">
        <f t="shared" si="3"/>
        <v>0</v>
      </c>
      <c r="H42" s="37"/>
      <c r="I42" s="37"/>
    </row>
    <row r="43" spans="1:9" ht="15.75" thickBot="1" x14ac:dyDescent="0.3">
      <c r="A43" s="38" t="str">
        <f t="shared" si="4"/>
        <v>2024</v>
      </c>
      <c r="B43" s="39" t="str">
        <f t="shared" si="5"/>
        <v>March</v>
      </c>
      <c r="C43" s="40"/>
      <c r="D43" s="41"/>
      <c r="E43" s="41"/>
      <c r="F43" s="13">
        <f>SUM('Excluded Deposits'!O31,'Excluded Deposits'!O61,'Excluded Deposits'!O91,'Excluded Deposits'!O121)</f>
        <v>0</v>
      </c>
      <c r="G43" s="1">
        <f t="shared" si="3"/>
        <v>0</v>
      </c>
      <c r="H43" s="37"/>
      <c r="I43" s="37"/>
    </row>
    <row r="44" spans="1:9" ht="15.75" thickBot="1" x14ac:dyDescent="0.3">
      <c r="A44" s="178" t="s">
        <v>27</v>
      </c>
      <c r="B44" s="179"/>
      <c r="C44" s="42"/>
      <c r="D44" s="43"/>
      <c r="E44" s="44" t="str">
        <f>IF($C$6="12 Months",SUM(E20:E32),IF(C6="(Select One)","N/A",SUM(E20:E43)))</f>
        <v>N/A</v>
      </c>
      <c r="F44" s="44" t="str">
        <f>IF($C$6="12 Months",SUM(F20:F32),IF(C6="(Select One)","N/A",SUM(F20:F43)))</f>
        <v>N/A</v>
      </c>
      <c r="G44" s="44" t="str">
        <f>IF($C$6="12 Months",SUM(G20:G32),IF(C6="(Select One)","N/A",SUM(G20:G43)))</f>
        <v>N/A</v>
      </c>
      <c r="H44" s="44"/>
      <c r="I44" s="45">
        <f>IF($C$6="12 Months",SUM(I20:I32),SUM(I20:I43))</f>
        <v>0</v>
      </c>
    </row>
    <row r="45" spans="1:9" ht="15.75" thickBot="1" x14ac:dyDescent="0.3">
      <c r="A45" s="18"/>
      <c r="B45" s="18"/>
      <c r="C45" s="18"/>
      <c r="D45" s="18"/>
      <c r="E45" s="18"/>
      <c r="F45" s="18"/>
      <c r="G45" s="18"/>
      <c r="H45" s="18"/>
      <c r="I45" s="18"/>
    </row>
    <row r="46" spans="1:9" ht="15.75" thickBot="1" x14ac:dyDescent="0.3">
      <c r="A46" s="180" t="s">
        <v>28</v>
      </c>
      <c r="B46" s="181"/>
      <c r="C46" s="181"/>
      <c r="D46" s="182"/>
      <c r="E46" s="18"/>
      <c r="F46" s="180" t="s">
        <v>29</v>
      </c>
      <c r="G46" s="181"/>
      <c r="H46" s="181"/>
      <c r="I46" s="182"/>
    </row>
    <row r="47" spans="1:9" x14ac:dyDescent="0.25">
      <c r="A47" s="46" t="s">
        <v>30</v>
      </c>
      <c r="B47" s="183"/>
      <c r="C47" s="184"/>
      <c r="D47" s="185"/>
      <c r="E47" s="18"/>
      <c r="F47" s="192" t="s">
        <v>31</v>
      </c>
      <c r="G47" s="193"/>
      <c r="H47" s="120"/>
      <c r="I47" s="121"/>
    </row>
    <row r="48" spans="1:9" x14ac:dyDescent="0.25">
      <c r="A48" s="47" t="s">
        <v>32</v>
      </c>
      <c r="B48" s="186"/>
      <c r="C48" s="187"/>
      <c r="D48" s="188"/>
      <c r="E48" s="18"/>
      <c r="F48" s="116" t="s">
        <v>33</v>
      </c>
      <c r="G48" s="117"/>
      <c r="H48" s="122"/>
      <c r="I48" s="123"/>
    </row>
    <row r="49" spans="1:9" x14ac:dyDescent="0.25">
      <c r="A49" s="47" t="s">
        <v>34</v>
      </c>
      <c r="B49" s="186"/>
      <c r="C49" s="187"/>
      <c r="D49" s="188"/>
      <c r="E49" s="18"/>
      <c r="F49" s="116" t="s">
        <v>35</v>
      </c>
      <c r="G49" s="117"/>
      <c r="H49" s="122"/>
      <c r="I49" s="123"/>
    </row>
    <row r="50" spans="1:9" x14ac:dyDescent="0.25">
      <c r="A50" s="47" t="s">
        <v>36</v>
      </c>
      <c r="B50" s="186"/>
      <c r="C50" s="187"/>
      <c r="D50" s="188"/>
      <c r="E50" s="18"/>
      <c r="F50" s="116" t="s">
        <v>37</v>
      </c>
      <c r="G50" s="117"/>
      <c r="H50" s="122"/>
      <c r="I50" s="123"/>
    </row>
    <row r="51" spans="1:9" x14ac:dyDescent="0.25">
      <c r="A51" s="47" t="s">
        <v>38</v>
      </c>
      <c r="B51" s="186"/>
      <c r="C51" s="187"/>
      <c r="D51" s="188"/>
      <c r="E51" s="18"/>
      <c r="F51" s="116" t="s">
        <v>39</v>
      </c>
      <c r="G51" s="117"/>
      <c r="H51" s="122"/>
      <c r="I51" s="123"/>
    </row>
    <row r="52" spans="1:9" x14ac:dyDescent="0.25">
      <c r="A52" s="47" t="s">
        <v>40</v>
      </c>
      <c r="B52" s="186"/>
      <c r="C52" s="187"/>
      <c r="D52" s="188"/>
      <c r="E52" s="18"/>
      <c r="F52" s="116" t="s">
        <v>41</v>
      </c>
      <c r="G52" s="117"/>
      <c r="H52" s="124"/>
      <c r="I52" s="125"/>
    </row>
    <row r="53" spans="1:9" ht="15.75" thickBot="1" x14ac:dyDescent="0.3">
      <c r="A53" s="48" t="s">
        <v>42</v>
      </c>
      <c r="B53" s="189"/>
      <c r="C53" s="190"/>
      <c r="D53" s="191"/>
      <c r="E53" s="18"/>
      <c r="F53" s="118" t="s">
        <v>43</v>
      </c>
      <c r="G53" s="119"/>
      <c r="H53" s="126"/>
      <c r="I53" s="127"/>
    </row>
    <row r="54" spans="1:9" ht="15.75" thickBot="1" x14ac:dyDescent="0.3">
      <c r="A54" s="18"/>
      <c r="B54" s="18"/>
      <c r="C54" s="18"/>
      <c r="D54" s="18"/>
      <c r="E54" s="18"/>
      <c r="F54" s="18"/>
      <c r="G54" s="18"/>
      <c r="H54" s="18"/>
      <c r="I54" s="18"/>
    </row>
    <row r="55" spans="1:9" ht="15.75" thickBot="1" x14ac:dyDescent="0.3">
      <c r="A55" s="113" t="s">
        <v>44</v>
      </c>
      <c r="B55" s="114"/>
      <c r="C55" s="114"/>
      <c r="D55" s="115"/>
      <c r="E55" s="18"/>
      <c r="F55" s="113" t="s">
        <v>45</v>
      </c>
      <c r="G55" s="114"/>
      <c r="H55" s="114"/>
      <c r="I55" s="115"/>
    </row>
    <row r="56" spans="1:9" x14ac:dyDescent="0.25">
      <c r="A56" s="158" t="s">
        <v>46</v>
      </c>
      <c r="B56" s="159"/>
      <c r="C56" s="159"/>
      <c r="D56" s="160"/>
      <c r="E56" s="49"/>
      <c r="F56" s="167"/>
      <c r="G56" s="168"/>
      <c r="H56" s="168"/>
      <c r="I56" s="169"/>
    </row>
    <row r="57" spans="1:9" x14ac:dyDescent="0.25">
      <c r="A57" s="161"/>
      <c r="B57" s="162"/>
      <c r="C57" s="162"/>
      <c r="D57" s="163"/>
      <c r="E57" s="49"/>
      <c r="F57" s="170"/>
      <c r="G57" s="171"/>
      <c r="H57" s="171"/>
      <c r="I57" s="172"/>
    </row>
    <row r="58" spans="1:9" x14ac:dyDescent="0.25">
      <c r="A58" s="161"/>
      <c r="B58" s="162"/>
      <c r="C58" s="162"/>
      <c r="D58" s="163"/>
      <c r="E58" s="49"/>
      <c r="F58" s="170"/>
      <c r="G58" s="171"/>
      <c r="H58" s="171"/>
      <c r="I58" s="172"/>
    </row>
    <row r="59" spans="1:9" x14ac:dyDescent="0.25">
      <c r="A59" s="161"/>
      <c r="B59" s="162"/>
      <c r="C59" s="162"/>
      <c r="D59" s="163"/>
      <c r="E59" s="18"/>
      <c r="F59" s="170"/>
      <c r="G59" s="171"/>
      <c r="H59" s="171"/>
      <c r="I59" s="172"/>
    </row>
    <row r="60" spans="1:9" x14ac:dyDescent="0.25">
      <c r="A60" s="161"/>
      <c r="B60" s="162"/>
      <c r="C60" s="162"/>
      <c r="D60" s="163"/>
      <c r="E60" s="18"/>
      <c r="F60" s="170"/>
      <c r="G60" s="171"/>
      <c r="H60" s="171"/>
      <c r="I60" s="172"/>
    </row>
    <row r="61" spans="1:9" x14ac:dyDescent="0.25">
      <c r="A61" s="161"/>
      <c r="B61" s="162"/>
      <c r="C61" s="162"/>
      <c r="D61" s="163"/>
      <c r="E61" s="18"/>
      <c r="F61" s="170"/>
      <c r="G61" s="171"/>
      <c r="H61" s="171"/>
      <c r="I61" s="172"/>
    </row>
    <row r="62" spans="1:9" ht="15.75" thickBot="1" x14ac:dyDescent="0.3">
      <c r="A62" s="164"/>
      <c r="B62" s="165"/>
      <c r="C62" s="165"/>
      <c r="D62" s="166"/>
      <c r="F62" s="173"/>
      <c r="G62" s="174"/>
      <c r="H62" s="174"/>
      <c r="I62" s="175"/>
    </row>
    <row r="63" spans="1:9" x14ac:dyDescent="0.25">
      <c r="A63" s="50"/>
      <c r="B63" s="50"/>
      <c r="C63" s="50"/>
      <c r="D63" s="50"/>
    </row>
  </sheetData>
  <mergeCells count="42">
    <mergeCell ref="A56:D62"/>
    <mergeCell ref="F56:I62"/>
    <mergeCell ref="F16:F17"/>
    <mergeCell ref="F13:F14"/>
    <mergeCell ref="A44:B44"/>
    <mergeCell ref="A46:D46"/>
    <mergeCell ref="B47:D47"/>
    <mergeCell ref="B48:D48"/>
    <mergeCell ref="B49:D49"/>
    <mergeCell ref="B50:D50"/>
    <mergeCell ref="B51:D51"/>
    <mergeCell ref="B52:D52"/>
    <mergeCell ref="B53:D53"/>
    <mergeCell ref="F46:I46"/>
    <mergeCell ref="F47:G47"/>
    <mergeCell ref="F48:G48"/>
    <mergeCell ref="B13:B17"/>
    <mergeCell ref="A1:I4"/>
    <mergeCell ref="G16:H17"/>
    <mergeCell ref="G13:H14"/>
    <mergeCell ref="C13:D17"/>
    <mergeCell ref="G10:H10"/>
    <mergeCell ref="G11:H11"/>
    <mergeCell ref="G9:H9"/>
    <mergeCell ref="G8:H8"/>
    <mergeCell ref="G7:H7"/>
    <mergeCell ref="G6:H6"/>
    <mergeCell ref="G5:H5"/>
    <mergeCell ref="A55:D55"/>
    <mergeCell ref="F55:I55"/>
    <mergeCell ref="F52:G52"/>
    <mergeCell ref="F53:G53"/>
    <mergeCell ref="H47:I47"/>
    <mergeCell ref="H48:I48"/>
    <mergeCell ref="H49:I49"/>
    <mergeCell ref="H50:I50"/>
    <mergeCell ref="H51:I51"/>
    <mergeCell ref="H52:I52"/>
    <mergeCell ref="H53:I53"/>
    <mergeCell ref="F49:G49"/>
    <mergeCell ref="F50:G50"/>
    <mergeCell ref="F51:G51"/>
  </mergeCells>
  <conditionalFormatting sqref="A32:E43 G32:I43">
    <cfRule type="expression" dxfId="48" priority="17">
      <formula>$C$6 = "12 Months"</formula>
    </cfRule>
  </conditionalFormatting>
  <conditionalFormatting sqref="C9">
    <cfRule type="expression" dxfId="47" priority="10">
      <formula>$G$11="Input Gross Receipts"</formula>
    </cfRule>
  </conditionalFormatting>
  <conditionalFormatting sqref="C10">
    <cfRule type="expression" dxfId="46" priority="9">
      <formula>$G$10="Input Total Net Income"</formula>
    </cfRule>
  </conditionalFormatting>
  <conditionalFormatting sqref="C11">
    <cfRule type="expression" dxfId="45" priority="8">
      <formula>$G$10="Input Business Expense %"</formula>
    </cfRule>
  </conditionalFormatting>
  <conditionalFormatting sqref="C9:D9">
    <cfRule type="expression" dxfId="44" priority="19">
      <formula>$B$9="N/A"</formula>
    </cfRule>
  </conditionalFormatting>
  <conditionalFormatting sqref="C10:D10">
    <cfRule type="expression" dxfId="43" priority="20">
      <formula>$B$10="N/A"</formula>
    </cfRule>
  </conditionalFormatting>
  <conditionalFormatting sqref="C11:D11">
    <cfRule type="expression" dxfId="42" priority="21">
      <formula>$B$11="N/A"</formula>
    </cfRule>
  </conditionalFormatting>
  <conditionalFormatting sqref="C20:I43">
    <cfRule type="expression" dxfId="41" priority="1">
      <formula>$C$6="(Select One)"</formula>
    </cfRule>
  </conditionalFormatting>
  <conditionalFormatting sqref="D6">
    <cfRule type="expression" dxfId="40" priority="18">
      <formula>$B$6&lt;&gt;"Fixed Expense Ratio"</formula>
    </cfRule>
  </conditionalFormatting>
  <conditionalFormatting sqref="F32:F43">
    <cfRule type="expression" dxfId="39" priority="2">
      <formula>$C$6="12 Months"</formula>
    </cfRule>
  </conditionalFormatting>
  <conditionalFormatting sqref="F47:I47">
    <cfRule type="expression" dxfId="38" priority="12">
      <formula>$G$13="Input Percentage of Business Ownership"</formula>
    </cfRule>
  </conditionalFormatting>
  <conditionalFormatting sqref="F53:I53">
    <cfRule type="expression" dxfId="37" priority="11">
      <formula>$G$13="Exceeds Maximum # of Employees"</formula>
    </cfRule>
  </conditionalFormatting>
  <conditionalFormatting sqref="G6:G11 B9:C11">
    <cfRule type="containsText" dxfId="36" priority="27" operator="containsText" text="N/A">
      <formula>NOT(ISERROR(SEARCH("N/A",B6)))</formula>
    </cfRule>
  </conditionalFormatting>
  <conditionalFormatting sqref="G8">
    <cfRule type="containsText" dxfId="35" priority="22" operator="containsText" text="Select Expense Ratio">
      <formula>NOT(ISERROR(SEARCH("Select Expense Ratio",G8)))</formula>
    </cfRule>
  </conditionalFormatting>
  <conditionalFormatting sqref="G9">
    <cfRule type="containsText" dxfId="34" priority="23" operator="containsText" text="Select 12 or 24 Month Review">
      <formula>NOT(ISERROR(SEARCH("Select 12 or 24 Month Review",G9)))</formula>
    </cfRule>
  </conditionalFormatting>
  <conditionalFormatting sqref="G10">
    <cfRule type="containsText" dxfId="33" priority="14" operator="containsText" text="Select">
      <formula>NOT(ISERROR(SEARCH("Select",G10)))</formula>
    </cfRule>
    <cfRule type="containsText" dxfId="32" priority="15" operator="containsText" text="Input">
      <formula>NOT(ISERROR(SEARCH("Input",G10)))</formula>
    </cfRule>
  </conditionalFormatting>
  <conditionalFormatting sqref="G11">
    <cfRule type="containsText" dxfId="31" priority="16" operator="containsText" text="Input Gross Receipts">
      <formula>NOT(ISERROR(SEARCH("Input Gross Receipts",G11)))</formula>
    </cfRule>
  </conditionalFormatting>
  <conditionalFormatting sqref="G13:H14">
    <cfRule type="containsText" dxfId="30" priority="13" operator="containsText" text="Input">
      <formula>NOT(ISERROR(SEARCH("Input",G13)))</formula>
    </cfRule>
    <cfRule type="containsText" dxfId="29" priority="24" operator="containsText" text="Exceeds Maximum # of Employees">
      <formula>NOT(ISERROR(SEARCH("Exceeds Maximum # of Employees",G13)))</formula>
    </cfRule>
    <cfRule type="containsText" dxfId="28" priority="25" operator="containsText" text="ok">
      <formula>NOT(ISERROR(SEARCH("ok",G13)))</formula>
    </cfRule>
    <cfRule type="containsText" dxfId="27" priority="26" operator="containsText" text="Check Program Guidelines for Maximum NSFs">
      <formula>NOT(ISERROR(SEARCH("Check Program Guidelines for Maximum NSFs",G13)))</formula>
    </cfRule>
  </conditionalFormatting>
  <conditionalFormatting sqref="G16:H17">
    <cfRule type="containsText" dxfId="26" priority="3" operator="containsText" text="Select">
      <formula>NOT(ISERROR(SEARCH("Select",G16)))</formula>
    </cfRule>
    <cfRule type="containsText" dxfId="25" priority="4" operator="containsText" text="Input">
      <formula>NOT(ISERROR(SEARCH("Input",G16)))</formula>
    </cfRule>
    <cfRule type="containsText" dxfId="24" priority="5" operator="containsText" text="Min.">
      <formula>NOT(ISERROR(SEARCH("Min.",G16)))</formula>
    </cfRule>
    <cfRule type="expression" dxfId="23" priority="6">
      <formula>$G$11&lt;0.85</formula>
    </cfRule>
    <cfRule type="cellIs" dxfId="22" priority="7" operator="greaterThan">
      <formula>0</formula>
    </cfRule>
  </conditionalFormatting>
  <dataValidations count="8">
    <dataValidation type="list" allowBlank="1" showErrorMessage="1" sqref="B6" xr:uid="{B08BEFA5-A5EA-4D0E-AB7C-5928610A4B7D}">
      <formula1>"(Select One), Third Party P&amp;L Statement, Business Expense Statement Letter, Fixed Expense Ratio"</formula1>
    </dataValidation>
    <dataValidation type="list" allowBlank="1" showInputMessage="1" showErrorMessage="1" sqref="C6" xr:uid="{8C51F3CA-0E94-4327-AFC2-D56D21AE2E30}">
      <formula1>"(Select One), 12 Months, 24 Months"</formula1>
    </dataValidation>
    <dataValidation type="list" allowBlank="1" showInputMessage="1" showErrorMessage="1" sqref="B20" xr:uid="{EF270FC1-3E3C-41FC-9F9D-0152C75F9F23}">
      <formula1>"January, February, March, April, May, June, July, August, September, October, November, December"</formula1>
    </dataValidation>
    <dataValidation type="custom" showErrorMessage="1" errorTitle="24 Month Bank Statements" error="24 Month Bank Statements Required" promptTitle="24 Month Bank Statements Only" prompt="Select 24 Months under the &quot;Months to Review&quot; dropdown." sqref="C33:D43 E33 E35:E43 E34" xr:uid="{834202FE-448C-4A17-931F-D44FC3105CC1}">
      <formula1>$C$6="24 Months"</formula1>
    </dataValidation>
    <dataValidation type="custom" allowBlank="1" showInputMessage="1" showErrorMessage="1" errorTitle="Select Months to Review Dropdown" error="Select 12 or 24 Months to Review" sqref="C20:D31 E20:E31 H20:I31" xr:uid="{5B63B181-47E6-4BBE-851A-503FC9C01031}">
      <formula1>$C$6&lt;&gt;"(Select One)"</formula1>
    </dataValidation>
    <dataValidation type="custom" operator="lessThan" showInputMessage="1" showErrorMessage="1" errorTitle="100% Maximum Ownership" error="100% Maximum Business Ownership" sqref="H47:I47" xr:uid="{D1753337-DEDE-45CC-BD96-3118CCCF4663}">
      <formula1>H47&lt;=1</formula1>
    </dataValidation>
    <dataValidation type="custom" allowBlank="1" showInputMessage="1" showErrorMessage="1" errorTitle="24 Month Bank Statements" error="24 Month Bank Statements Required" sqref="C32:E32 H32:I43" xr:uid="{0027345D-FF99-41AB-A66D-27B6B8E684EC}">
      <formula1>$C$6="24 Months"</formula1>
    </dataValidation>
    <dataValidation type="list" allowBlank="1" showInputMessage="1" showErrorMessage="1" sqref="A20:A43" xr:uid="{D4DC4182-69C9-4396-AB39-27BFF524A4C0}">
      <formula1>"2026, 2025, 2024"</formula1>
    </dataValidation>
  </dataValidations>
  <pageMargins left="0.7" right="0.7" top="0.75" bottom="0.75" header="0.3" footer="0.3"/>
  <pageSetup scale="3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D8B08-C4F6-4FBC-9471-826D2D6A3DF5}">
  <sheetPr codeName="Sheet2"/>
  <dimension ref="A1:I46"/>
  <sheetViews>
    <sheetView view="pageBreakPreview" zoomScaleNormal="70" zoomScaleSheetLayoutView="100" zoomScalePageLayoutView="85" workbookViewId="0">
      <selection activeCell="B17" sqref="B17"/>
    </sheetView>
  </sheetViews>
  <sheetFormatPr defaultColWidth="25.7109375" defaultRowHeight="15" x14ac:dyDescent="0.25"/>
  <cols>
    <col min="1" max="16384" width="25.7109375" style="17"/>
  </cols>
  <sheetData>
    <row r="1" spans="1:9" ht="15" customHeight="1" x14ac:dyDescent="0.25">
      <c r="A1" s="131" t="s">
        <v>47</v>
      </c>
      <c r="B1" s="131"/>
      <c r="C1" s="131"/>
      <c r="D1" s="131"/>
      <c r="E1" s="131"/>
      <c r="F1" s="131"/>
      <c r="G1" s="131"/>
      <c r="H1" s="131"/>
      <c r="I1" s="51"/>
    </row>
    <row r="2" spans="1:9" ht="25.35" customHeight="1" x14ac:dyDescent="0.25">
      <c r="A2" s="131"/>
      <c r="B2" s="131"/>
      <c r="C2" s="131"/>
      <c r="D2" s="131"/>
      <c r="E2" s="131"/>
      <c r="F2" s="131"/>
      <c r="G2" s="131"/>
      <c r="H2" s="131"/>
      <c r="I2" s="51"/>
    </row>
    <row r="3" spans="1:9" ht="24.6" customHeight="1" x14ac:dyDescent="0.25">
      <c r="A3" s="131"/>
      <c r="B3" s="131"/>
      <c r="C3" s="131"/>
      <c r="D3" s="131"/>
      <c r="E3" s="131"/>
      <c r="F3" s="131"/>
      <c r="G3" s="131"/>
      <c r="H3" s="131"/>
      <c r="I3" s="51"/>
    </row>
    <row r="4" spans="1:9" ht="15" customHeight="1" thickBot="1" x14ac:dyDescent="0.3">
      <c r="A4" s="131"/>
      <c r="B4" s="131"/>
      <c r="C4" s="131"/>
      <c r="D4" s="131"/>
      <c r="E4" s="131"/>
      <c r="F4" s="131"/>
      <c r="G4" s="131"/>
      <c r="H4" s="131"/>
      <c r="I4" s="51"/>
    </row>
    <row r="5" spans="1:9" ht="15.75" thickBot="1" x14ac:dyDescent="0.3">
      <c r="A5" s="106" t="s">
        <v>2</v>
      </c>
      <c r="B5" s="52" t="s">
        <v>48</v>
      </c>
      <c r="C5" s="53" t="s">
        <v>5</v>
      </c>
      <c r="D5" s="54" t="s">
        <v>49</v>
      </c>
      <c r="E5" s="18"/>
      <c r="F5" s="176" t="s">
        <v>50</v>
      </c>
      <c r="G5" s="195" t="str">
        <f>IF(H35&gt;0,"Check Program Guidelines for Maximum NSFs",(IF(A6="(Select One)","Select 12 or 24 Months to Review",(IF(A6="12 Months",D6,(IF((C6-(C7-C6))/(C7-C6)&lt;=-0.1,"Check Program Guidelines for Declining Income",MIN(D6:D7))))))))</f>
        <v>Select 12 or 24 Months to Review</v>
      </c>
      <c r="H5" s="196"/>
    </row>
    <row r="6" spans="1:9" ht="15.75" thickBot="1" x14ac:dyDescent="0.3">
      <c r="A6" s="55" t="s">
        <v>6</v>
      </c>
      <c r="B6" s="56" t="s">
        <v>51</v>
      </c>
      <c r="C6" s="57" t="str">
        <f>IF(A6="(Select One)","N/A",SUM(G11:G23))</f>
        <v>N/A</v>
      </c>
      <c r="D6" s="58" t="str">
        <f>IF(A6="(Select One)","N/A",C6/12)</f>
        <v>N/A</v>
      </c>
      <c r="E6" s="101"/>
      <c r="F6" s="194"/>
      <c r="G6" s="197"/>
      <c r="H6" s="198"/>
    </row>
    <row r="7" spans="1:9" x14ac:dyDescent="0.25">
      <c r="B7" s="59" t="s">
        <v>52</v>
      </c>
      <c r="C7" s="60" t="str">
        <f>IF(A6="24 Months",G35,"N/A")</f>
        <v>N/A</v>
      </c>
      <c r="D7" s="61" t="str">
        <f>IF(A6="24 Months",C7/24,"N/A")</f>
        <v>N/A</v>
      </c>
      <c r="E7" s="28"/>
      <c r="F7" s="176" t="s">
        <v>53</v>
      </c>
      <c r="G7" s="199" t="str">
        <f>IF(A6="24 Months",(C6-(C7-C6))/(C7-C6),"N/A")</f>
        <v>N/A</v>
      </c>
      <c r="H7" s="200"/>
    </row>
    <row r="8" spans="1:9" ht="15.75" thickBot="1" x14ac:dyDescent="0.3">
      <c r="A8" s="18"/>
      <c r="B8" s="62" t="s">
        <v>54</v>
      </c>
      <c r="C8" s="63" t="str">
        <f>C7</f>
        <v>N/A</v>
      </c>
      <c r="D8" s="64" t="str">
        <f>D7</f>
        <v>N/A</v>
      </c>
      <c r="E8" s="18"/>
      <c r="F8" s="177"/>
      <c r="G8" s="201"/>
      <c r="H8" s="202"/>
    </row>
    <row r="9" spans="1:9" ht="15.75" thickBot="1" x14ac:dyDescent="0.3">
      <c r="A9" s="18"/>
      <c r="B9" s="18"/>
      <c r="C9" s="18"/>
      <c r="D9" s="18"/>
      <c r="E9" s="18"/>
      <c r="F9" s="65"/>
      <c r="G9" s="65"/>
      <c r="H9" s="65"/>
    </row>
    <row r="10" spans="1:9" ht="15.75" thickBot="1" x14ac:dyDescent="0.3">
      <c r="A10" s="109" t="s">
        <v>18</v>
      </c>
      <c r="B10" s="111" t="s">
        <v>19</v>
      </c>
      <c r="C10" s="32" t="s">
        <v>20</v>
      </c>
      <c r="D10" s="110" t="s">
        <v>21</v>
      </c>
      <c r="E10" s="110" t="s">
        <v>55</v>
      </c>
      <c r="F10" s="110" t="s">
        <v>23</v>
      </c>
      <c r="G10" s="110" t="s">
        <v>24</v>
      </c>
      <c r="H10" s="111" t="s">
        <v>26</v>
      </c>
    </row>
    <row r="11" spans="1:9" x14ac:dyDescent="0.25">
      <c r="A11" s="33">
        <v>2026</v>
      </c>
      <c r="B11" s="34" t="s">
        <v>75</v>
      </c>
      <c r="C11" s="35"/>
      <c r="D11" s="36"/>
      <c r="E11" s="36"/>
      <c r="F11" s="13">
        <f>SUM('Excluded Deposits'!O8,'Excluded Deposits'!O38,'Excluded Deposits'!O68,'Excluded Deposits'!O98)</f>
        <v>0</v>
      </c>
      <c r="G11" s="104">
        <f>E11-F11</f>
        <v>0</v>
      </c>
      <c r="H11" s="37"/>
    </row>
    <row r="12" spans="1:9" x14ac:dyDescent="0.25">
      <c r="A12" s="38" t="str">
        <f>TEXT(EDATE(--(B11&amp;A11),-1),"yyyy")</f>
        <v>2026</v>
      </c>
      <c r="B12" s="39" t="str">
        <f>TEXT(EDATE(--(B11&amp;1),-1),"mmmm")</f>
        <v>January</v>
      </c>
      <c r="C12" s="40"/>
      <c r="D12" s="41"/>
      <c r="E12" s="41"/>
      <c r="F12" s="2">
        <f>SUM('Excluded Deposits'!O9,'Excluded Deposits'!O39,'Excluded Deposits'!O69,'Excluded Deposits'!O99)</f>
        <v>0</v>
      </c>
      <c r="G12" s="2">
        <f>E12-F12</f>
        <v>0</v>
      </c>
      <c r="H12" s="108"/>
    </row>
    <row r="13" spans="1:9" x14ac:dyDescent="0.25">
      <c r="A13" s="38" t="str">
        <f t="shared" ref="A13:A34" si="0">TEXT(EDATE(--(B12&amp;A12),-1),"yyyy")</f>
        <v>2025</v>
      </c>
      <c r="B13" s="39" t="str">
        <f t="shared" ref="B13:B34" si="1">TEXT(EDATE(--(B12&amp;1),-1),"mmmm")</f>
        <v>December</v>
      </c>
      <c r="C13" s="40"/>
      <c r="D13" s="41"/>
      <c r="E13" s="41"/>
      <c r="F13" s="2">
        <f>SUM('Excluded Deposits'!O10,'Excluded Deposits'!O40,'Excluded Deposits'!O70,'Excluded Deposits'!O100)</f>
        <v>0</v>
      </c>
      <c r="G13" s="2">
        <f t="shared" ref="G13:G34" si="2">E13-F13</f>
        <v>0</v>
      </c>
      <c r="H13" s="108"/>
    </row>
    <row r="14" spans="1:9" x14ac:dyDescent="0.25">
      <c r="A14" s="38" t="str">
        <f t="shared" si="0"/>
        <v>2025</v>
      </c>
      <c r="B14" s="39" t="str">
        <f t="shared" si="1"/>
        <v>November</v>
      </c>
      <c r="C14" s="40"/>
      <c r="D14" s="41"/>
      <c r="E14" s="41"/>
      <c r="F14" s="2">
        <f>SUM('Excluded Deposits'!O11,'Excluded Deposits'!O41,'Excluded Deposits'!O71,'Excluded Deposits'!O101)</f>
        <v>0</v>
      </c>
      <c r="G14" s="2">
        <f t="shared" si="2"/>
        <v>0</v>
      </c>
      <c r="H14" s="108"/>
    </row>
    <row r="15" spans="1:9" x14ac:dyDescent="0.25">
      <c r="A15" s="38" t="str">
        <f t="shared" si="0"/>
        <v>2025</v>
      </c>
      <c r="B15" s="39" t="str">
        <f t="shared" si="1"/>
        <v>October</v>
      </c>
      <c r="C15" s="40"/>
      <c r="D15" s="41"/>
      <c r="E15" s="41"/>
      <c r="F15" s="2">
        <f>SUM('Excluded Deposits'!O12,'Excluded Deposits'!O42,'Excluded Deposits'!O72,'Excluded Deposits'!O102)</f>
        <v>0</v>
      </c>
      <c r="G15" s="2">
        <f t="shared" si="2"/>
        <v>0</v>
      </c>
      <c r="H15" s="108"/>
    </row>
    <row r="16" spans="1:9" x14ac:dyDescent="0.25">
      <c r="A16" s="38" t="str">
        <f t="shared" si="0"/>
        <v>2025</v>
      </c>
      <c r="B16" s="39" t="str">
        <f t="shared" si="1"/>
        <v>September</v>
      </c>
      <c r="C16" s="40"/>
      <c r="D16" s="41"/>
      <c r="E16" s="41"/>
      <c r="F16" s="2">
        <f>SUM('Excluded Deposits'!O13,'Excluded Deposits'!O43,'Excluded Deposits'!O73,'Excluded Deposits'!O103)</f>
        <v>0</v>
      </c>
      <c r="G16" s="2">
        <f t="shared" si="2"/>
        <v>0</v>
      </c>
      <c r="H16" s="108"/>
    </row>
    <row r="17" spans="1:8" x14ac:dyDescent="0.25">
      <c r="A17" s="38" t="str">
        <f t="shared" si="0"/>
        <v>2025</v>
      </c>
      <c r="B17" s="39" t="str">
        <f t="shared" si="1"/>
        <v>August</v>
      </c>
      <c r="C17" s="40"/>
      <c r="D17" s="41"/>
      <c r="E17" s="41"/>
      <c r="F17" s="2">
        <f>SUM('Excluded Deposits'!O14,'Excluded Deposits'!O44,'Excluded Deposits'!O74,'Excluded Deposits'!O104)</f>
        <v>0</v>
      </c>
      <c r="G17" s="2">
        <f t="shared" si="2"/>
        <v>0</v>
      </c>
      <c r="H17" s="108"/>
    </row>
    <row r="18" spans="1:8" x14ac:dyDescent="0.25">
      <c r="A18" s="38" t="str">
        <f t="shared" si="0"/>
        <v>2025</v>
      </c>
      <c r="B18" s="39" t="str">
        <f t="shared" si="1"/>
        <v>July</v>
      </c>
      <c r="C18" s="40"/>
      <c r="D18" s="41"/>
      <c r="E18" s="41"/>
      <c r="F18" s="2">
        <f>SUM('Excluded Deposits'!O15,'Excluded Deposits'!O45,'Excluded Deposits'!O75,'Excluded Deposits'!O105)</f>
        <v>0</v>
      </c>
      <c r="G18" s="2">
        <f t="shared" si="2"/>
        <v>0</v>
      </c>
      <c r="H18" s="108"/>
    </row>
    <row r="19" spans="1:8" x14ac:dyDescent="0.25">
      <c r="A19" s="38" t="str">
        <f t="shared" si="0"/>
        <v>2025</v>
      </c>
      <c r="B19" s="39" t="str">
        <f t="shared" si="1"/>
        <v>June</v>
      </c>
      <c r="C19" s="40"/>
      <c r="D19" s="41"/>
      <c r="E19" s="41"/>
      <c r="F19" s="2">
        <f>SUM('Excluded Deposits'!O16,'Excluded Deposits'!O46,'Excluded Deposits'!O76,'Excluded Deposits'!O106)</f>
        <v>0</v>
      </c>
      <c r="G19" s="2">
        <f t="shared" si="2"/>
        <v>0</v>
      </c>
      <c r="H19" s="108"/>
    </row>
    <row r="20" spans="1:8" x14ac:dyDescent="0.25">
      <c r="A20" s="38" t="str">
        <f t="shared" si="0"/>
        <v>2025</v>
      </c>
      <c r="B20" s="39" t="str">
        <f t="shared" si="1"/>
        <v>May</v>
      </c>
      <c r="C20" s="40"/>
      <c r="D20" s="41"/>
      <c r="E20" s="41"/>
      <c r="F20" s="2">
        <f>SUM('Excluded Deposits'!O17,'Excluded Deposits'!O47,'Excluded Deposits'!O77,'Excluded Deposits'!O107)</f>
        <v>0</v>
      </c>
      <c r="G20" s="2">
        <f t="shared" si="2"/>
        <v>0</v>
      </c>
      <c r="H20" s="108"/>
    </row>
    <row r="21" spans="1:8" x14ac:dyDescent="0.25">
      <c r="A21" s="38" t="str">
        <f t="shared" si="0"/>
        <v>2025</v>
      </c>
      <c r="B21" s="39" t="str">
        <f t="shared" si="1"/>
        <v>April</v>
      </c>
      <c r="C21" s="40"/>
      <c r="D21" s="41"/>
      <c r="E21" s="41"/>
      <c r="F21" s="2">
        <f>SUM('Excluded Deposits'!O18,'Excluded Deposits'!O48,'Excluded Deposits'!O78,'Excluded Deposits'!O108)</f>
        <v>0</v>
      </c>
      <c r="G21" s="2">
        <f t="shared" si="2"/>
        <v>0</v>
      </c>
      <c r="H21" s="108"/>
    </row>
    <row r="22" spans="1:8" x14ac:dyDescent="0.25">
      <c r="A22" s="38" t="str">
        <f t="shared" si="0"/>
        <v>2025</v>
      </c>
      <c r="B22" s="39" t="str">
        <f t="shared" si="1"/>
        <v>March</v>
      </c>
      <c r="C22" s="40"/>
      <c r="D22" s="41"/>
      <c r="E22" s="41"/>
      <c r="F22" s="2">
        <f>SUM('Excluded Deposits'!O19,'Excluded Deposits'!O49,'Excluded Deposits'!O79,'Excluded Deposits'!O109)</f>
        <v>0</v>
      </c>
      <c r="G22" s="2">
        <f t="shared" si="2"/>
        <v>0</v>
      </c>
      <c r="H22" s="108"/>
    </row>
    <row r="23" spans="1:8" x14ac:dyDescent="0.25">
      <c r="A23" s="38" t="str">
        <f t="shared" si="0"/>
        <v>2025</v>
      </c>
      <c r="B23" s="39" t="str">
        <f t="shared" si="1"/>
        <v>February</v>
      </c>
      <c r="C23" s="40"/>
      <c r="D23" s="41"/>
      <c r="E23" s="41"/>
      <c r="F23" s="2">
        <f>SUM('Excluded Deposits'!O20,'Excluded Deposits'!O50,'Excluded Deposits'!O80,'Excluded Deposits'!O110)</f>
        <v>0</v>
      </c>
      <c r="G23" s="2">
        <f t="shared" si="2"/>
        <v>0</v>
      </c>
      <c r="H23" s="108"/>
    </row>
    <row r="24" spans="1:8" x14ac:dyDescent="0.25">
      <c r="A24" s="38" t="str">
        <f t="shared" si="0"/>
        <v>2025</v>
      </c>
      <c r="B24" s="39" t="str">
        <f t="shared" si="1"/>
        <v>January</v>
      </c>
      <c r="C24" s="40"/>
      <c r="D24" s="41"/>
      <c r="E24" s="41"/>
      <c r="F24" s="2">
        <f>SUM('Excluded Deposits'!O21,'Excluded Deposits'!O51,'Excluded Deposits'!O81,'Excluded Deposits'!O111)</f>
        <v>0</v>
      </c>
      <c r="G24" s="2">
        <f t="shared" si="2"/>
        <v>0</v>
      </c>
      <c r="H24" s="108"/>
    </row>
    <row r="25" spans="1:8" x14ac:dyDescent="0.25">
      <c r="A25" s="38" t="str">
        <f t="shared" si="0"/>
        <v>2024</v>
      </c>
      <c r="B25" s="39" t="str">
        <f t="shared" si="1"/>
        <v>December</v>
      </c>
      <c r="C25" s="40"/>
      <c r="D25" s="41"/>
      <c r="E25" s="41"/>
      <c r="F25" s="2">
        <f>SUM('Excluded Deposits'!O22,'Excluded Deposits'!O52,'Excluded Deposits'!O82,'Excluded Deposits'!O112)</f>
        <v>0</v>
      </c>
      <c r="G25" s="2">
        <f t="shared" si="2"/>
        <v>0</v>
      </c>
      <c r="H25" s="108"/>
    </row>
    <row r="26" spans="1:8" x14ac:dyDescent="0.25">
      <c r="A26" s="38" t="str">
        <f t="shared" si="0"/>
        <v>2024</v>
      </c>
      <c r="B26" s="39" t="str">
        <f t="shared" si="1"/>
        <v>November</v>
      </c>
      <c r="C26" s="40"/>
      <c r="D26" s="41"/>
      <c r="E26" s="41"/>
      <c r="F26" s="2">
        <f>SUM('Excluded Deposits'!O23,'Excluded Deposits'!O53,'Excluded Deposits'!O83,'Excluded Deposits'!O113)</f>
        <v>0</v>
      </c>
      <c r="G26" s="2">
        <f t="shared" si="2"/>
        <v>0</v>
      </c>
      <c r="H26" s="108"/>
    </row>
    <row r="27" spans="1:8" x14ac:dyDescent="0.25">
      <c r="A27" s="38" t="str">
        <f t="shared" si="0"/>
        <v>2024</v>
      </c>
      <c r="B27" s="39" t="str">
        <f t="shared" si="1"/>
        <v>October</v>
      </c>
      <c r="C27" s="40"/>
      <c r="D27" s="41"/>
      <c r="E27" s="41"/>
      <c r="F27" s="2">
        <f>SUM('Excluded Deposits'!O24,'Excluded Deposits'!O54,'Excluded Deposits'!O84,'Excluded Deposits'!O114)</f>
        <v>0</v>
      </c>
      <c r="G27" s="2">
        <f t="shared" si="2"/>
        <v>0</v>
      </c>
      <c r="H27" s="108"/>
    </row>
    <row r="28" spans="1:8" x14ac:dyDescent="0.25">
      <c r="A28" s="38" t="str">
        <f t="shared" si="0"/>
        <v>2024</v>
      </c>
      <c r="B28" s="39" t="str">
        <f t="shared" si="1"/>
        <v>September</v>
      </c>
      <c r="C28" s="40"/>
      <c r="D28" s="41"/>
      <c r="E28" s="41"/>
      <c r="F28" s="2">
        <f>SUM('Excluded Deposits'!O25,'Excluded Deposits'!O55,'Excluded Deposits'!O85,'Excluded Deposits'!O115)</f>
        <v>0</v>
      </c>
      <c r="G28" s="2">
        <f t="shared" si="2"/>
        <v>0</v>
      </c>
      <c r="H28" s="108"/>
    </row>
    <row r="29" spans="1:8" x14ac:dyDescent="0.25">
      <c r="A29" s="38" t="str">
        <f t="shared" si="0"/>
        <v>2024</v>
      </c>
      <c r="B29" s="39" t="str">
        <f t="shared" si="1"/>
        <v>August</v>
      </c>
      <c r="C29" s="40"/>
      <c r="D29" s="41"/>
      <c r="E29" s="41"/>
      <c r="F29" s="2">
        <f>SUM('Excluded Deposits'!O26,'Excluded Deposits'!O56,'Excluded Deposits'!O86,'Excluded Deposits'!O116)</f>
        <v>0</v>
      </c>
      <c r="G29" s="2">
        <f t="shared" si="2"/>
        <v>0</v>
      </c>
      <c r="H29" s="108"/>
    </row>
    <row r="30" spans="1:8" x14ac:dyDescent="0.25">
      <c r="A30" s="38" t="str">
        <f t="shared" si="0"/>
        <v>2024</v>
      </c>
      <c r="B30" s="39" t="str">
        <f t="shared" si="1"/>
        <v>July</v>
      </c>
      <c r="C30" s="40"/>
      <c r="D30" s="41"/>
      <c r="E30" s="41"/>
      <c r="F30" s="2">
        <f>SUM('Excluded Deposits'!O27,'Excluded Deposits'!O57,'Excluded Deposits'!O87,'Excluded Deposits'!O117)</f>
        <v>0</v>
      </c>
      <c r="G30" s="2">
        <f t="shared" si="2"/>
        <v>0</v>
      </c>
      <c r="H30" s="108"/>
    </row>
    <row r="31" spans="1:8" x14ac:dyDescent="0.25">
      <c r="A31" s="38" t="str">
        <f t="shared" si="0"/>
        <v>2024</v>
      </c>
      <c r="B31" s="39" t="str">
        <f t="shared" si="1"/>
        <v>June</v>
      </c>
      <c r="C31" s="40"/>
      <c r="D31" s="41"/>
      <c r="E31" s="41"/>
      <c r="F31" s="2">
        <f>SUM('Excluded Deposits'!O28,'Excluded Deposits'!O58,'Excluded Deposits'!O88,'Excluded Deposits'!O118)</f>
        <v>0</v>
      </c>
      <c r="G31" s="2">
        <f t="shared" si="2"/>
        <v>0</v>
      </c>
      <c r="H31" s="108"/>
    </row>
    <row r="32" spans="1:8" x14ac:dyDescent="0.25">
      <c r="A32" s="38" t="str">
        <f t="shared" si="0"/>
        <v>2024</v>
      </c>
      <c r="B32" s="39" t="str">
        <f t="shared" si="1"/>
        <v>May</v>
      </c>
      <c r="C32" s="40"/>
      <c r="D32" s="41"/>
      <c r="E32" s="41"/>
      <c r="F32" s="2">
        <f>SUM('Excluded Deposits'!O29,'Excluded Deposits'!O59,'Excluded Deposits'!O89,'Excluded Deposits'!O119)</f>
        <v>0</v>
      </c>
      <c r="G32" s="2">
        <f t="shared" si="2"/>
        <v>0</v>
      </c>
      <c r="H32" s="108"/>
    </row>
    <row r="33" spans="1:8" x14ac:dyDescent="0.25">
      <c r="A33" s="38" t="str">
        <f t="shared" si="0"/>
        <v>2024</v>
      </c>
      <c r="B33" s="39" t="str">
        <f t="shared" si="1"/>
        <v>April</v>
      </c>
      <c r="C33" s="40"/>
      <c r="D33" s="41"/>
      <c r="E33" s="41"/>
      <c r="F33" s="2">
        <f>SUM('Excluded Deposits'!O30,'Excluded Deposits'!O60,'Excluded Deposits'!O90,'Excluded Deposits'!O120)</f>
        <v>0</v>
      </c>
      <c r="G33" s="2">
        <f t="shared" si="2"/>
        <v>0</v>
      </c>
      <c r="H33" s="108"/>
    </row>
    <row r="34" spans="1:8" ht="15.75" thickBot="1" x14ac:dyDescent="0.3">
      <c r="A34" s="38" t="str">
        <f t="shared" si="0"/>
        <v>2024</v>
      </c>
      <c r="B34" s="39" t="str">
        <f t="shared" si="1"/>
        <v>March</v>
      </c>
      <c r="C34" s="40"/>
      <c r="D34" s="41"/>
      <c r="E34" s="41"/>
      <c r="F34" s="2">
        <f>SUM('Excluded Deposits'!O31,'Excluded Deposits'!O61,'Excluded Deposits'!O91,'Excluded Deposits'!O121)</f>
        <v>0</v>
      </c>
      <c r="G34" s="2">
        <f t="shared" si="2"/>
        <v>0</v>
      </c>
      <c r="H34" s="108"/>
    </row>
    <row r="35" spans="1:8" s="67" customFormat="1" ht="15.75" thickBot="1" x14ac:dyDescent="0.3">
      <c r="A35" s="178" t="s">
        <v>27</v>
      </c>
      <c r="B35" s="179"/>
      <c r="C35" s="66"/>
      <c r="D35" s="44"/>
      <c r="E35" s="103" t="str">
        <f>IF($A$6="12 Months",SUM(E11:E23),IF(A6="(Select One)","N/A",SUM(E11:E34)))</f>
        <v>N/A</v>
      </c>
      <c r="F35" s="44" t="str">
        <f>IF($A$6="12 Months",SUM(F11:F23),IF(A6="(Select One)","N/A",SUM(F11:F34)))</f>
        <v>N/A</v>
      </c>
      <c r="G35" s="44" t="str">
        <f>IF($A$6="12 Months",SUM(G11:G23),IF(A6="(Select One)","N/A",SUM(G11:G34)))</f>
        <v>N/A</v>
      </c>
      <c r="H35" s="45">
        <f>IF($A$6="12 Months",SUM(H11:H23),SUM(H11:H34))</f>
        <v>0</v>
      </c>
    </row>
    <row r="36" spans="1:8" ht="15.75" thickBot="1" x14ac:dyDescent="0.3">
      <c r="A36" s="18"/>
      <c r="B36" s="18"/>
      <c r="C36" s="18"/>
      <c r="D36" s="18"/>
      <c r="E36" s="18"/>
      <c r="F36" s="18"/>
      <c r="G36" s="18"/>
      <c r="H36" s="18"/>
    </row>
    <row r="37" spans="1:8" ht="15.75" thickBot="1" x14ac:dyDescent="0.3">
      <c r="A37" s="180" t="s">
        <v>28</v>
      </c>
      <c r="B37" s="181"/>
      <c r="C37" s="181"/>
      <c r="D37" s="182"/>
      <c r="E37" s="18"/>
      <c r="F37" s="156" t="s">
        <v>45</v>
      </c>
      <c r="G37" s="203"/>
      <c r="H37" s="204"/>
    </row>
    <row r="38" spans="1:8" x14ac:dyDescent="0.25">
      <c r="A38" s="46" t="s">
        <v>30</v>
      </c>
      <c r="B38" s="183"/>
      <c r="C38" s="184"/>
      <c r="D38" s="185"/>
      <c r="E38" s="18"/>
      <c r="F38" s="208"/>
      <c r="G38" s="209"/>
      <c r="H38" s="210"/>
    </row>
    <row r="39" spans="1:8" x14ac:dyDescent="0.25">
      <c r="A39" s="47" t="s">
        <v>34</v>
      </c>
      <c r="B39" s="186"/>
      <c r="C39" s="187"/>
      <c r="D39" s="188"/>
      <c r="E39" s="18"/>
      <c r="F39" s="211"/>
      <c r="G39" s="212"/>
      <c r="H39" s="213"/>
    </row>
    <row r="40" spans="1:8" x14ac:dyDescent="0.25">
      <c r="A40" s="47" t="s">
        <v>36</v>
      </c>
      <c r="B40" s="186"/>
      <c r="C40" s="187"/>
      <c r="D40" s="188"/>
      <c r="E40" s="18"/>
      <c r="F40" s="211"/>
      <c r="G40" s="212"/>
      <c r="H40" s="213"/>
    </row>
    <row r="41" spans="1:8" x14ac:dyDescent="0.25">
      <c r="A41" s="47" t="s">
        <v>38</v>
      </c>
      <c r="B41" s="186"/>
      <c r="C41" s="187"/>
      <c r="D41" s="188"/>
      <c r="E41" s="18"/>
      <c r="F41" s="211"/>
      <c r="G41" s="212"/>
      <c r="H41" s="213"/>
    </row>
    <row r="42" spans="1:8" x14ac:dyDescent="0.25">
      <c r="A42" s="47" t="s">
        <v>40</v>
      </c>
      <c r="B42" s="186"/>
      <c r="C42" s="187"/>
      <c r="D42" s="188"/>
      <c r="E42" s="18"/>
      <c r="F42" s="211"/>
      <c r="G42" s="212"/>
      <c r="H42" s="213"/>
    </row>
    <row r="43" spans="1:8" ht="15.75" thickBot="1" x14ac:dyDescent="0.3">
      <c r="A43" s="48" t="s">
        <v>42</v>
      </c>
      <c r="B43" s="189"/>
      <c r="C43" s="190"/>
      <c r="D43" s="191"/>
      <c r="E43" s="18"/>
      <c r="F43" s="211"/>
      <c r="G43" s="212"/>
      <c r="H43" s="213"/>
    </row>
    <row r="44" spans="1:8" ht="15.75" thickBot="1" x14ac:dyDescent="0.3">
      <c r="A44" s="18"/>
      <c r="B44" s="18"/>
      <c r="C44" s="18"/>
      <c r="D44" s="18"/>
      <c r="E44" s="18"/>
      <c r="F44" s="211"/>
      <c r="G44" s="212"/>
      <c r="H44" s="213"/>
    </row>
    <row r="45" spans="1:8" ht="15.75" thickBot="1" x14ac:dyDescent="0.3">
      <c r="A45" s="113" t="s">
        <v>44</v>
      </c>
      <c r="B45" s="114"/>
      <c r="C45" s="114"/>
      <c r="D45" s="115"/>
      <c r="E45" s="18"/>
      <c r="F45" s="211"/>
      <c r="G45" s="212"/>
      <c r="H45" s="213"/>
    </row>
    <row r="46" spans="1:8" ht="15.75" customHeight="1" thickBot="1" x14ac:dyDescent="0.3">
      <c r="A46" s="205" t="s">
        <v>56</v>
      </c>
      <c r="B46" s="206"/>
      <c r="C46" s="206"/>
      <c r="D46" s="207"/>
      <c r="E46" s="18"/>
      <c r="F46" s="214"/>
      <c r="G46" s="215"/>
      <c r="H46" s="216"/>
    </row>
  </sheetData>
  <mergeCells count="17">
    <mergeCell ref="A45:D45"/>
    <mergeCell ref="A46:D46"/>
    <mergeCell ref="B42:D42"/>
    <mergeCell ref="B43:D43"/>
    <mergeCell ref="F38:H46"/>
    <mergeCell ref="B40:D40"/>
    <mergeCell ref="B41:D41"/>
    <mergeCell ref="B39:D39"/>
    <mergeCell ref="A35:B35"/>
    <mergeCell ref="A37:D37"/>
    <mergeCell ref="B38:D38"/>
    <mergeCell ref="A1:H4"/>
    <mergeCell ref="F5:F6"/>
    <mergeCell ref="F7:F8"/>
    <mergeCell ref="G5:H6"/>
    <mergeCell ref="G7:H8"/>
    <mergeCell ref="F37:H37"/>
  </mergeCells>
  <conditionalFormatting sqref="A23:E34 G23:H34">
    <cfRule type="expression" dxfId="21" priority="11">
      <formula>$A$6 ="12 Months"</formula>
    </cfRule>
  </conditionalFormatting>
  <conditionalFormatting sqref="B6:D6">
    <cfRule type="expression" dxfId="20" priority="1">
      <formula>$A$6="(Select One)"</formula>
    </cfRule>
  </conditionalFormatting>
  <conditionalFormatting sqref="B7:D8">
    <cfRule type="expression" dxfId="19" priority="10">
      <formula>$C$7="N/A"</formula>
    </cfRule>
  </conditionalFormatting>
  <conditionalFormatting sqref="C11:H34">
    <cfRule type="expression" dxfId="18" priority="2">
      <formula>$A$6="(Select One)"</formula>
    </cfRule>
  </conditionalFormatting>
  <conditionalFormatting sqref="F23:F34">
    <cfRule type="expression" dxfId="17" priority="4">
      <formula>$A$6="12 Months"</formula>
    </cfRule>
  </conditionalFormatting>
  <conditionalFormatting sqref="G5">
    <cfRule type="containsText" dxfId="16" priority="13" operator="containsText" text="Exceeds Maximum # of Employees">
      <formula>NOT(ISERROR(SEARCH("Exceeds Maximum # of Employees",G5)))</formula>
    </cfRule>
    <cfRule type="containsText" dxfId="15" priority="14" operator="containsText" text="ok">
      <formula>NOT(ISERROR(SEARCH("ok",G5)))</formula>
    </cfRule>
  </conditionalFormatting>
  <conditionalFormatting sqref="G5:H6">
    <cfRule type="containsText" dxfId="14" priority="3" operator="containsText" text="Select">
      <formula>NOT(ISERROR(SEARCH("Select",G5)))</formula>
    </cfRule>
    <cfRule type="containsText" dxfId="13" priority="8" operator="containsText" text="Check Program Guidelines for Declining Income">
      <formula>NOT(ISERROR(SEARCH("Check Program Guidelines for Declining Income",G5)))</formula>
    </cfRule>
    <cfRule type="containsText" dxfId="12" priority="9" operator="containsText" text="Check Program Guidelines for Maximum NSFs">
      <formula>NOT(ISERROR(SEARCH("Check Program Guidelines for Maximum NSFs",G5)))</formula>
    </cfRule>
    <cfRule type="cellIs" dxfId="11" priority="12" operator="greaterThanOrEqual">
      <formula>0</formula>
    </cfRule>
  </conditionalFormatting>
  <conditionalFormatting sqref="G7:H8">
    <cfRule type="containsText" dxfId="10" priority="5" operator="containsText" text="N/A">
      <formula>NOT(ISERROR(SEARCH("N/A",G7)))</formula>
    </cfRule>
    <cfRule type="cellIs" dxfId="9" priority="6" operator="greaterThan">
      <formula>-0.25</formula>
    </cfRule>
    <cfRule type="cellIs" dxfId="8" priority="7" operator="lessThanOrEqual">
      <formula>-0.25</formula>
    </cfRule>
  </conditionalFormatting>
  <dataValidations count="5">
    <dataValidation type="list" allowBlank="1" showInputMessage="1" showErrorMessage="1" sqref="B11" xr:uid="{90B30BD9-1724-414F-BDFB-AF158E64E522}">
      <formula1>"January, February, March, April, May, June, July, August, September, October, November, December"</formula1>
    </dataValidation>
    <dataValidation type="list" allowBlank="1" showInputMessage="1" showErrorMessage="1" sqref="A6" xr:uid="{58FA1EB8-4321-410C-9F68-B76ED7B36B91}">
      <formula1>"(Select One), 12 Months, 24 Months"</formula1>
    </dataValidation>
    <dataValidation type="custom" allowBlank="1" showInputMessage="1" showErrorMessage="1" errorTitle="24 Month Bank Statements" error="24 Month Bank Statements Required" sqref="C23:E34 G24:G34 H23:H34" xr:uid="{F2B1C71D-852D-4596-8856-512E105B0F0A}">
      <formula1>$A$6="24 Months"</formula1>
    </dataValidation>
    <dataValidation type="custom" allowBlank="1" showInputMessage="1" showErrorMessage="1" errorTitle="Select Months to Review Dropdown" error="Select 12 or 24 Months to Review" sqref="C11:D22 E11:E22 H11:H22" xr:uid="{4E576C5D-0B8C-46E8-8B83-EF4CB3076C00}">
      <formula1>$A$6&lt;&gt;"(Select One)"</formula1>
    </dataValidation>
    <dataValidation type="list" allowBlank="1" showInputMessage="1" showErrorMessage="1" sqref="A11:A34" xr:uid="{51FF1772-B425-4976-9277-77983472FC8F}">
      <formula1>"2026, 2025, 2024"</formula1>
    </dataValidation>
  </dataValidations>
  <pageMargins left="0.7" right="0.7" top="0.75" bottom="0.75" header="0.3" footer="0.3"/>
  <pageSetup scale="34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C22CF-5A4F-4F0B-91C5-7DB643BD1D04}">
  <sheetPr codeName="Sheet3"/>
  <dimension ref="A1:O124"/>
  <sheetViews>
    <sheetView view="pageBreakPreview" zoomScale="85" zoomScaleNormal="85" zoomScaleSheetLayoutView="85" zoomScalePageLayoutView="85" workbookViewId="0">
      <selection activeCell="E8" sqref="E8"/>
    </sheetView>
  </sheetViews>
  <sheetFormatPr defaultColWidth="23" defaultRowHeight="15" x14ac:dyDescent="0.25"/>
  <cols>
    <col min="1" max="1" width="2.85546875" style="17" customWidth="1"/>
    <col min="2" max="2" width="19.140625" style="17" customWidth="1"/>
    <col min="3" max="3" width="2" style="17" customWidth="1"/>
    <col min="4" max="4" width="17.5703125" style="17" customWidth="1"/>
    <col min="5" max="5" width="16.85546875" style="17" customWidth="1"/>
    <col min="6" max="12" width="15.5703125" style="17" customWidth="1"/>
    <col min="13" max="13" width="50.28515625" style="17" customWidth="1"/>
    <col min="14" max="14" width="22.42578125" style="17" customWidth="1"/>
    <col min="15" max="15" width="35.85546875" style="17" customWidth="1"/>
    <col min="16" max="16384" width="23" style="17"/>
  </cols>
  <sheetData>
    <row r="1" spans="1:15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63" x14ac:dyDescent="0.25">
      <c r="A2" s="18"/>
      <c r="B2" s="18"/>
      <c r="C2" s="18"/>
      <c r="D2" s="68" t="s">
        <v>57</v>
      </c>
      <c r="E2" s="69">
        <v>4</v>
      </c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15.75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4" thickBot="1" x14ac:dyDescent="0.4">
      <c r="A4" s="18"/>
      <c r="B4" s="219" t="s">
        <v>58</v>
      </c>
      <c r="C4" s="18"/>
      <c r="D4" s="221" t="s">
        <v>59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</row>
    <row r="5" spans="1:15" ht="19.5" thickBot="1" x14ac:dyDescent="0.35">
      <c r="A5" s="18"/>
      <c r="B5" s="220"/>
      <c r="C5" s="18"/>
      <c r="D5" s="227" t="s">
        <v>60</v>
      </c>
      <c r="E5" s="228"/>
      <c r="F5" s="217"/>
      <c r="G5" s="218"/>
      <c r="H5" s="70"/>
      <c r="I5" s="70"/>
      <c r="J5" s="70"/>
      <c r="K5" s="70"/>
      <c r="L5" s="70"/>
      <c r="M5" s="70"/>
      <c r="N5" s="70"/>
      <c r="O5" s="71"/>
    </row>
    <row r="6" spans="1:15" ht="19.5" thickBot="1" x14ac:dyDescent="0.3">
      <c r="A6" s="18"/>
      <c r="B6" s="220"/>
      <c r="C6" s="18"/>
      <c r="D6" s="229" t="s">
        <v>61</v>
      </c>
      <c r="E6" s="231" t="s">
        <v>62</v>
      </c>
      <c r="F6" s="232"/>
      <c r="G6" s="232"/>
      <c r="H6" s="232"/>
      <c r="I6" s="232"/>
      <c r="J6" s="232"/>
      <c r="K6" s="232"/>
      <c r="L6" s="232"/>
      <c r="M6" s="232"/>
      <c r="N6" s="233"/>
      <c r="O6" s="234"/>
    </row>
    <row r="7" spans="1:15" ht="15.75" thickBot="1" x14ac:dyDescent="0.3">
      <c r="A7" s="18"/>
      <c r="B7" s="220"/>
      <c r="C7" s="18"/>
      <c r="D7" s="230"/>
      <c r="E7" s="72" t="s">
        <v>63</v>
      </c>
      <c r="F7" s="73" t="s">
        <v>64</v>
      </c>
      <c r="G7" s="73" t="s">
        <v>65</v>
      </c>
      <c r="H7" s="73" t="s">
        <v>66</v>
      </c>
      <c r="I7" s="73" t="s">
        <v>67</v>
      </c>
      <c r="J7" s="73" t="s">
        <v>68</v>
      </c>
      <c r="K7" s="73" t="s">
        <v>69</v>
      </c>
      <c r="L7" s="74" t="s">
        <v>70</v>
      </c>
      <c r="M7" s="239" t="s">
        <v>10</v>
      </c>
      <c r="N7" s="240"/>
      <c r="O7" s="75" t="s">
        <v>27</v>
      </c>
    </row>
    <row r="8" spans="1:15" ht="15.75" x14ac:dyDescent="0.25">
      <c r="A8" s="18"/>
      <c r="B8" s="220"/>
      <c r="C8" s="18"/>
      <c r="D8" s="9" t="str">
        <f>CONCATENATE('Business Bank Statements'!B20, " ", 'Business Bank Statements'!A20)</f>
        <v>February 2026</v>
      </c>
      <c r="E8" s="91"/>
      <c r="F8" s="77"/>
      <c r="G8" s="77"/>
      <c r="H8" s="77"/>
      <c r="I8" s="77"/>
      <c r="J8" s="77"/>
      <c r="K8" s="77"/>
      <c r="L8" s="92"/>
      <c r="M8" s="223"/>
      <c r="N8" s="224"/>
      <c r="O8" s="3">
        <f t="shared" ref="O8" si="0">SUM(E8:L8)</f>
        <v>0</v>
      </c>
    </row>
    <row r="9" spans="1:15" ht="15.75" x14ac:dyDescent="0.25">
      <c r="A9" s="18"/>
      <c r="B9" s="220"/>
      <c r="C9" s="18"/>
      <c r="D9" s="10" t="str">
        <f>CONCATENATE('Business Bank Statements'!B21, " ", 'Business Bank Statements'!A21)</f>
        <v>January 2026</v>
      </c>
      <c r="E9" s="93"/>
      <c r="F9" s="79"/>
      <c r="G9" s="79"/>
      <c r="H9" s="79"/>
      <c r="I9" s="79"/>
      <c r="J9" s="79"/>
      <c r="K9" s="79"/>
      <c r="L9" s="94"/>
      <c r="M9" s="225"/>
      <c r="N9" s="226"/>
      <c r="O9" s="4">
        <f t="shared" ref="O9:O32" si="1">SUM(E9:L9)</f>
        <v>0</v>
      </c>
    </row>
    <row r="10" spans="1:15" ht="15.75" x14ac:dyDescent="0.25">
      <c r="A10" s="18"/>
      <c r="B10" s="220"/>
      <c r="C10" s="18"/>
      <c r="D10" s="10" t="str">
        <f>CONCATENATE('Business Bank Statements'!B22, " ", 'Business Bank Statements'!A22)</f>
        <v>December 2025</v>
      </c>
      <c r="E10" s="93"/>
      <c r="F10" s="79"/>
      <c r="G10" s="79"/>
      <c r="H10" s="79"/>
      <c r="I10" s="79"/>
      <c r="J10" s="79"/>
      <c r="K10" s="79"/>
      <c r="L10" s="94"/>
      <c r="M10" s="225"/>
      <c r="N10" s="226"/>
      <c r="O10" s="4">
        <f t="shared" si="1"/>
        <v>0</v>
      </c>
    </row>
    <row r="11" spans="1:15" ht="15.75" x14ac:dyDescent="0.25">
      <c r="A11" s="18"/>
      <c r="B11" s="220"/>
      <c r="C11" s="18"/>
      <c r="D11" s="10" t="str">
        <f>CONCATENATE('Business Bank Statements'!B23, " ", 'Business Bank Statements'!A23)</f>
        <v>November 2025</v>
      </c>
      <c r="E11" s="93"/>
      <c r="F11" s="79"/>
      <c r="G11" s="79"/>
      <c r="H11" s="79"/>
      <c r="I11" s="79"/>
      <c r="J11" s="79"/>
      <c r="K11" s="79"/>
      <c r="L11" s="94"/>
      <c r="M11" s="225"/>
      <c r="N11" s="226"/>
      <c r="O11" s="4">
        <f t="shared" si="1"/>
        <v>0</v>
      </c>
    </row>
    <row r="12" spans="1:15" ht="15.75" x14ac:dyDescent="0.25">
      <c r="A12" s="18"/>
      <c r="B12" s="220"/>
      <c r="C12" s="18"/>
      <c r="D12" s="10" t="str">
        <f>CONCATENATE('Business Bank Statements'!B24, " ", 'Business Bank Statements'!A24)</f>
        <v>October 2025</v>
      </c>
      <c r="E12" s="93"/>
      <c r="F12" s="79"/>
      <c r="G12" s="79"/>
      <c r="H12" s="79"/>
      <c r="I12" s="79"/>
      <c r="J12" s="79"/>
      <c r="K12" s="79"/>
      <c r="L12" s="94"/>
      <c r="M12" s="225"/>
      <c r="N12" s="226"/>
      <c r="O12" s="4">
        <f t="shared" si="1"/>
        <v>0</v>
      </c>
    </row>
    <row r="13" spans="1:15" ht="15.75" x14ac:dyDescent="0.25">
      <c r="A13" s="18"/>
      <c r="B13" s="220"/>
      <c r="C13" s="18"/>
      <c r="D13" s="10" t="str">
        <f>CONCATENATE('Business Bank Statements'!B25, " ", 'Business Bank Statements'!A25)</f>
        <v>September 2025</v>
      </c>
      <c r="E13" s="93"/>
      <c r="F13" s="79"/>
      <c r="G13" s="79"/>
      <c r="H13" s="79"/>
      <c r="I13" s="79"/>
      <c r="J13" s="79"/>
      <c r="K13" s="79"/>
      <c r="L13" s="94"/>
      <c r="M13" s="225"/>
      <c r="N13" s="226"/>
      <c r="O13" s="4">
        <f t="shared" si="1"/>
        <v>0</v>
      </c>
    </row>
    <row r="14" spans="1:15" ht="15.75" x14ac:dyDescent="0.25">
      <c r="A14" s="18"/>
      <c r="B14" s="220"/>
      <c r="C14" s="18"/>
      <c r="D14" s="10" t="str">
        <f>CONCATENATE('Business Bank Statements'!B26, " ", 'Business Bank Statements'!A26)</f>
        <v>August 2025</v>
      </c>
      <c r="E14" s="93"/>
      <c r="F14" s="79"/>
      <c r="G14" s="79"/>
      <c r="H14" s="79"/>
      <c r="I14" s="79"/>
      <c r="J14" s="79"/>
      <c r="K14" s="79"/>
      <c r="L14" s="94"/>
      <c r="M14" s="225"/>
      <c r="N14" s="226"/>
      <c r="O14" s="4">
        <f t="shared" si="1"/>
        <v>0</v>
      </c>
    </row>
    <row r="15" spans="1:15" ht="15.75" x14ac:dyDescent="0.25">
      <c r="A15" s="18"/>
      <c r="B15" s="220"/>
      <c r="C15" s="18"/>
      <c r="D15" s="10" t="str">
        <f>CONCATENATE('Business Bank Statements'!B27, " ", 'Business Bank Statements'!A27)</f>
        <v>July 2025</v>
      </c>
      <c r="E15" s="93"/>
      <c r="F15" s="79"/>
      <c r="G15" s="79"/>
      <c r="H15" s="79"/>
      <c r="I15" s="79"/>
      <c r="J15" s="79"/>
      <c r="K15" s="79"/>
      <c r="L15" s="94"/>
      <c r="M15" s="225"/>
      <c r="N15" s="226"/>
      <c r="O15" s="4">
        <f t="shared" si="1"/>
        <v>0</v>
      </c>
    </row>
    <row r="16" spans="1:15" ht="15.75" x14ac:dyDescent="0.25">
      <c r="A16" s="18"/>
      <c r="B16" s="220"/>
      <c r="C16" s="18"/>
      <c r="D16" s="10" t="str">
        <f>CONCATENATE('Business Bank Statements'!B28, " ", 'Business Bank Statements'!A28)</f>
        <v>June 2025</v>
      </c>
      <c r="E16" s="93"/>
      <c r="F16" s="79"/>
      <c r="G16" s="79"/>
      <c r="H16" s="79"/>
      <c r="I16" s="79"/>
      <c r="J16" s="79"/>
      <c r="K16" s="79"/>
      <c r="L16" s="94"/>
      <c r="M16" s="225"/>
      <c r="N16" s="226"/>
      <c r="O16" s="4">
        <f t="shared" si="1"/>
        <v>0</v>
      </c>
    </row>
    <row r="17" spans="1:15" ht="15.75" x14ac:dyDescent="0.25">
      <c r="A17" s="18"/>
      <c r="B17" s="220"/>
      <c r="C17" s="18"/>
      <c r="D17" s="10" t="str">
        <f>CONCATENATE('Business Bank Statements'!B29, " ", 'Business Bank Statements'!A29)</f>
        <v>May 2025</v>
      </c>
      <c r="E17" s="93"/>
      <c r="F17" s="79"/>
      <c r="G17" s="79"/>
      <c r="H17" s="79"/>
      <c r="I17" s="79"/>
      <c r="J17" s="79"/>
      <c r="K17" s="79"/>
      <c r="L17" s="94"/>
      <c r="M17" s="225"/>
      <c r="N17" s="226"/>
      <c r="O17" s="4">
        <f t="shared" si="1"/>
        <v>0</v>
      </c>
    </row>
    <row r="18" spans="1:15" ht="15.75" x14ac:dyDescent="0.25">
      <c r="A18" s="18"/>
      <c r="B18" s="220"/>
      <c r="C18" s="18"/>
      <c r="D18" s="10" t="str">
        <f>CONCATENATE('Business Bank Statements'!B30, " ", 'Business Bank Statements'!A30)</f>
        <v>April 2025</v>
      </c>
      <c r="E18" s="93"/>
      <c r="F18" s="79"/>
      <c r="G18" s="79"/>
      <c r="H18" s="79"/>
      <c r="I18" s="79"/>
      <c r="J18" s="79"/>
      <c r="K18" s="79"/>
      <c r="L18" s="94"/>
      <c r="M18" s="225"/>
      <c r="N18" s="226"/>
      <c r="O18" s="4">
        <f t="shared" si="1"/>
        <v>0</v>
      </c>
    </row>
    <row r="19" spans="1:15" ht="15.75" x14ac:dyDescent="0.25">
      <c r="A19" s="18"/>
      <c r="B19" s="220"/>
      <c r="C19" s="18"/>
      <c r="D19" s="11" t="str">
        <f>CONCATENATE('Business Bank Statements'!B31, " ", 'Business Bank Statements'!A31)</f>
        <v>March 2025</v>
      </c>
      <c r="E19" s="95"/>
      <c r="F19" s="82"/>
      <c r="G19" s="82"/>
      <c r="H19" s="82"/>
      <c r="I19" s="82"/>
      <c r="J19" s="82"/>
      <c r="K19" s="82"/>
      <c r="L19" s="96"/>
      <c r="M19" s="241"/>
      <c r="N19" s="242"/>
      <c r="O19" s="5">
        <f t="shared" si="1"/>
        <v>0</v>
      </c>
    </row>
    <row r="20" spans="1:15" ht="16.5" thickBot="1" x14ac:dyDescent="0.3">
      <c r="A20" s="18"/>
      <c r="B20" s="220"/>
      <c r="C20" s="18"/>
      <c r="D20" s="99" t="str">
        <f>CONCATENATE('Business Bank Statements'!B32, " ", 'Business Bank Statements'!A32)</f>
        <v>February 2025</v>
      </c>
      <c r="E20" s="97"/>
      <c r="F20" s="84"/>
      <c r="G20" s="84"/>
      <c r="H20" s="84"/>
      <c r="I20" s="84"/>
      <c r="J20" s="84"/>
      <c r="K20" s="84"/>
      <c r="L20" s="98"/>
      <c r="M20" s="237"/>
      <c r="N20" s="238"/>
      <c r="O20" s="7">
        <f t="shared" si="1"/>
        <v>0</v>
      </c>
    </row>
    <row r="21" spans="1:15" ht="15.75" x14ac:dyDescent="0.25">
      <c r="A21" s="18"/>
      <c r="B21" s="220"/>
      <c r="C21" s="18"/>
      <c r="D21" s="10" t="str">
        <f>CONCATENATE('Business Bank Statements'!B33, " ", 'Business Bank Statements'!A33)</f>
        <v>January 2025</v>
      </c>
      <c r="E21" s="88"/>
      <c r="F21" s="89"/>
      <c r="G21" s="89"/>
      <c r="H21" s="89"/>
      <c r="I21" s="89"/>
      <c r="J21" s="89"/>
      <c r="K21" s="89"/>
      <c r="L21" s="90"/>
      <c r="M21" s="243"/>
      <c r="N21" s="244"/>
      <c r="O21" s="4">
        <f t="shared" si="1"/>
        <v>0</v>
      </c>
    </row>
    <row r="22" spans="1:15" ht="15.75" x14ac:dyDescent="0.25">
      <c r="A22" s="18"/>
      <c r="B22" s="220"/>
      <c r="C22" s="18"/>
      <c r="D22" s="10" t="str">
        <f>CONCATENATE('Business Bank Statements'!B34, " ", 'Business Bank Statements'!A34)</f>
        <v>December 2024</v>
      </c>
      <c r="E22" s="78"/>
      <c r="F22" s="79"/>
      <c r="G22" s="79"/>
      <c r="H22" s="79"/>
      <c r="I22" s="79"/>
      <c r="J22" s="79"/>
      <c r="K22" s="79"/>
      <c r="L22" s="80"/>
      <c r="M22" s="225"/>
      <c r="N22" s="226"/>
      <c r="O22" s="6">
        <f t="shared" si="1"/>
        <v>0</v>
      </c>
    </row>
    <row r="23" spans="1:15" ht="15.75" x14ac:dyDescent="0.25">
      <c r="A23" s="18"/>
      <c r="B23" s="220"/>
      <c r="C23" s="18"/>
      <c r="D23" s="10" t="str">
        <f>CONCATENATE('Business Bank Statements'!B35, " ", 'Business Bank Statements'!A35)</f>
        <v>November 2024</v>
      </c>
      <c r="E23" s="78"/>
      <c r="F23" s="79"/>
      <c r="G23" s="79"/>
      <c r="H23" s="79"/>
      <c r="I23" s="79"/>
      <c r="J23" s="79"/>
      <c r="K23" s="79"/>
      <c r="L23" s="80"/>
      <c r="M23" s="225"/>
      <c r="N23" s="226"/>
      <c r="O23" s="6">
        <f t="shared" si="1"/>
        <v>0</v>
      </c>
    </row>
    <row r="24" spans="1:15" ht="15.75" x14ac:dyDescent="0.25">
      <c r="A24" s="18"/>
      <c r="B24" s="220"/>
      <c r="C24" s="18"/>
      <c r="D24" s="10" t="str">
        <f>CONCATENATE('Business Bank Statements'!B36, " ", 'Business Bank Statements'!A36)</f>
        <v>October 2024</v>
      </c>
      <c r="E24" s="78"/>
      <c r="F24" s="79"/>
      <c r="G24" s="79"/>
      <c r="H24" s="79"/>
      <c r="I24" s="79"/>
      <c r="J24" s="79"/>
      <c r="K24" s="79"/>
      <c r="L24" s="80"/>
      <c r="M24" s="225"/>
      <c r="N24" s="226"/>
      <c r="O24" s="6">
        <f t="shared" si="1"/>
        <v>0</v>
      </c>
    </row>
    <row r="25" spans="1:15" ht="15.75" x14ac:dyDescent="0.25">
      <c r="A25" s="18"/>
      <c r="B25" s="220"/>
      <c r="C25" s="18"/>
      <c r="D25" s="10" t="str">
        <f>CONCATENATE('Business Bank Statements'!B37, " ", 'Business Bank Statements'!A37)</f>
        <v>September 2024</v>
      </c>
      <c r="E25" s="78"/>
      <c r="F25" s="79"/>
      <c r="G25" s="79"/>
      <c r="H25" s="79"/>
      <c r="I25" s="79"/>
      <c r="J25" s="79"/>
      <c r="K25" s="79"/>
      <c r="L25" s="80"/>
      <c r="M25" s="225"/>
      <c r="N25" s="226"/>
      <c r="O25" s="6">
        <f t="shared" si="1"/>
        <v>0</v>
      </c>
    </row>
    <row r="26" spans="1:15" ht="15.75" x14ac:dyDescent="0.25">
      <c r="A26" s="18"/>
      <c r="B26" s="220"/>
      <c r="C26" s="18"/>
      <c r="D26" s="10" t="str">
        <f>CONCATENATE('Business Bank Statements'!B38, " ", 'Business Bank Statements'!A38)</f>
        <v>August 2024</v>
      </c>
      <c r="E26" s="78"/>
      <c r="F26" s="79"/>
      <c r="G26" s="79"/>
      <c r="H26" s="79"/>
      <c r="I26" s="79"/>
      <c r="J26" s="79"/>
      <c r="K26" s="79"/>
      <c r="L26" s="80"/>
      <c r="M26" s="225"/>
      <c r="N26" s="226"/>
      <c r="O26" s="6">
        <f t="shared" si="1"/>
        <v>0</v>
      </c>
    </row>
    <row r="27" spans="1:15" ht="15.75" x14ac:dyDescent="0.25">
      <c r="A27" s="18"/>
      <c r="B27" s="220"/>
      <c r="C27" s="18"/>
      <c r="D27" s="10" t="str">
        <f>CONCATENATE('Business Bank Statements'!B39, " ", 'Business Bank Statements'!A39)</f>
        <v>July 2024</v>
      </c>
      <c r="E27" s="78"/>
      <c r="F27" s="79"/>
      <c r="G27" s="79"/>
      <c r="H27" s="79"/>
      <c r="I27" s="79"/>
      <c r="J27" s="79"/>
      <c r="K27" s="79"/>
      <c r="L27" s="80"/>
      <c r="M27" s="225"/>
      <c r="N27" s="226"/>
      <c r="O27" s="6">
        <f t="shared" si="1"/>
        <v>0</v>
      </c>
    </row>
    <row r="28" spans="1:15" ht="15.75" x14ac:dyDescent="0.25">
      <c r="A28" s="18"/>
      <c r="B28" s="220"/>
      <c r="C28" s="18"/>
      <c r="D28" s="10" t="str">
        <f>CONCATENATE('Business Bank Statements'!B40, " ", 'Business Bank Statements'!A40)</f>
        <v>June 2024</v>
      </c>
      <c r="E28" s="78"/>
      <c r="F28" s="79"/>
      <c r="G28" s="79"/>
      <c r="H28" s="79"/>
      <c r="I28" s="79"/>
      <c r="J28" s="79"/>
      <c r="K28" s="79"/>
      <c r="L28" s="80"/>
      <c r="M28" s="225"/>
      <c r="N28" s="226"/>
      <c r="O28" s="6">
        <f t="shared" si="1"/>
        <v>0</v>
      </c>
    </row>
    <row r="29" spans="1:15" ht="15.75" x14ac:dyDescent="0.25">
      <c r="A29" s="18"/>
      <c r="B29" s="220"/>
      <c r="C29" s="18"/>
      <c r="D29" s="10" t="str">
        <f>CONCATENATE('Business Bank Statements'!B41, " ", 'Business Bank Statements'!A41)</f>
        <v>May 2024</v>
      </c>
      <c r="E29" s="78"/>
      <c r="F29" s="79"/>
      <c r="G29" s="79"/>
      <c r="H29" s="79"/>
      <c r="I29" s="79"/>
      <c r="J29" s="79"/>
      <c r="K29" s="79"/>
      <c r="L29" s="80"/>
      <c r="M29" s="225"/>
      <c r="N29" s="226"/>
      <c r="O29" s="6">
        <f t="shared" si="1"/>
        <v>0</v>
      </c>
    </row>
    <row r="30" spans="1:15" ht="15.75" x14ac:dyDescent="0.25">
      <c r="A30" s="18"/>
      <c r="B30" s="220"/>
      <c r="C30" s="18"/>
      <c r="D30" s="10" t="str">
        <f>CONCATENATE('Business Bank Statements'!B42, " ", 'Business Bank Statements'!A42)</f>
        <v>April 2024</v>
      </c>
      <c r="E30" s="78"/>
      <c r="F30" s="79"/>
      <c r="G30" s="79"/>
      <c r="H30" s="79"/>
      <c r="I30" s="79"/>
      <c r="J30" s="79"/>
      <c r="K30" s="79"/>
      <c r="L30" s="80"/>
      <c r="M30" s="225"/>
      <c r="N30" s="226"/>
      <c r="O30" s="6">
        <f t="shared" si="1"/>
        <v>0</v>
      </c>
    </row>
    <row r="31" spans="1:15" ht="15.75" x14ac:dyDescent="0.25">
      <c r="A31" s="18"/>
      <c r="B31" s="220"/>
      <c r="C31" s="18"/>
      <c r="D31" s="10" t="str">
        <f>CONCATENATE('Business Bank Statements'!B43, " ", 'Business Bank Statements'!A43)</f>
        <v>March 2024</v>
      </c>
      <c r="E31" s="78"/>
      <c r="F31" s="79"/>
      <c r="G31" s="79"/>
      <c r="H31" s="79"/>
      <c r="I31" s="79"/>
      <c r="J31" s="79"/>
      <c r="K31" s="79"/>
      <c r="L31" s="80"/>
      <c r="M31" s="225"/>
      <c r="N31" s="226"/>
      <c r="O31" s="6">
        <f t="shared" si="1"/>
        <v>0</v>
      </c>
    </row>
    <row r="32" spans="1:15" ht="16.5" thickBot="1" x14ac:dyDescent="0.3">
      <c r="A32" s="18"/>
      <c r="B32" s="220"/>
      <c r="C32" s="18"/>
      <c r="D32" s="12" t="e">
        <f>CONCATENATE('Business Bank Statements'!#REF!, " ", 'Business Bank Statements'!#REF!)</f>
        <v>#REF!</v>
      </c>
      <c r="E32" s="83"/>
      <c r="F32" s="84"/>
      <c r="G32" s="84"/>
      <c r="H32" s="84"/>
      <c r="I32" s="84"/>
      <c r="J32" s="84"/>
      <c r="K32" s="84"/>
      <c r="L32" s="85"/>
      <c r="M32" s="237"/>
      <c r="N32" s="238"/>
      <c r="O32" s="7">
        <f t="shared" si="1"/>
        <v>0</v>
      </c>
    </row>
    <row r="33" spans="1:15" ht="19.5" thickBot="1" x14ac:dyDescent="0.35">
      <c r="A33" s="18"/>
      <c r="B33" s="18"/>
      <c r="C33" s="18"/>
      <c r="D33" s="86"/>
      <c r="E33" s="18"/>
      <c r="F33" s="18"/>
      <c r="G33" s="18"/>
      <c r="H33" s="18"/>
      <c r="I33" s="18"/>
      <c r="J33" s="18"/>
      <c r="K33" s="18"/>
      <c r="L33" s="18"/>
      <c r="M33" s="18"/>
      <c r="N33" s="87" t="s">
        <v>71</v>
      </c>
      <c r="O33" s="8">
        <f>SUM(O8:O32)</f>
        <v>0</v>
      </c>
    </row>
    <row r="34" spans="1:15" ht="16.5" thickBot="1" x14ac:dyDescent="0.3">
      <c r="A34" s="18"/>
      <c r="B34" s="18"/>
      <c r="C34" s="18"/>
      <c r="D34" s="100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</row>
    <row r="35" spans="1:15" ht="19.5" thickBot="1" x14ac:dyDescent="0.35">
      <c r="A35" s="18"/>
      <c r="B35" s="220" t="s">
        <v>72</v>
      </c>
      <c r="C35" s="18"/>
      <c r="D35" s="227" t="s">
        <v>60</v>
      </c>
      <c r="E35" s="245"/>
      <c r="F35" s="217"/>
      <c r="G35" s="218"/>
      <c r="H35" s="70"/>
      <c r="I35" s="70"/>
      <c r="J35" s="70"/>
      <c r="K35" s="70"/>
      <c r="L35" s="70"/>
      <c r="M35" s="70"/>
      <c r="N35" s="70"/>
      <c r="O35" s="71"/>
    </row>
    <row r="36" spans="1:15" ht="19.5" thickBot="1" x14ac:dyDescent="0.3">
      <c r="A36" s="18"/>
      <c r="B36" s="220"/>
      <c r="C36" s="18"/>
      <c r="D36" s="246" t="s">
        <v>61</v>
      </c>
      <c r="E36" s="247" t="s">
        <v>62</v>
      </c>
      <c r="F36" s="248"/>
      <c r="G36" s="248"/>
      <c r="H36" s="248"/>
      <c r="I36" s="248"/>
      <c r="J36" s="248"/>
      <c r="K36" s="248"/>
      <c r="L36" s="248"/>
      <c r="M36" s="248"/>
      <c r="N36" s="248"/>
      <c r="O36" s="249"/>
    </row>
    <row r="37" spans="1:15" ht="15.75" thickBot="1" x14ac:dyDescent="0.3">
      <c r="A37" s="18"/>
      <c r="B37" s="220"/>
      <c r="C37" s="18"/>
      <c r="D37" s="229"/>
      <c r="E37" s="72" t="s">
        <v>63</v>
      </c>
      <c r="F37" s="73" t="s">
        <v>64</v>
      </c>
      <c r="G37" s="73" t="s">
        <v>65</v>
      </c>
      <c r="H37" s="73" t="s">
        <v>66</v>
      </c>
      <c r="I37" s="73" t="s">
        <v>67</v>
      </c>
      <c r="J37" s="73" t="s">
        <v>68</v>
      </c>
      <c r="K37" s="73" t="s">
        <v>69</v>
      </c>
      <c r="L37" s="74" t="s">
        <v>70</v>
      </c>
      <c r="M37" s="239" t="s">
        <v>10</v>
      </c>
      <c r="N37" s="240"/>
      <c r="O37" s="75" t="s">
        <v>27</v>
      </c>
    </row>
    <row r="38" spans="1:15" ht="15.75" x14ac:dyDescent="0.25">
      <c r="A38" s="18"/>
      <c r="B38" s="220"/>
      <c r="C38" s="18"/>
      <c r="D38" s="9" t="str">
        <f>CONCATENATE('Business Bank Statements'!B20, " ", 'Business Bank Statements'!A20)</f>
        <v>February 2026</v>
      </c>
      <c r="E38" s="76"/>
      <c r="F38" s="77"/>
      <c r="G38" s="77"/>
      <c r="H38" s="77"/>
      <c r="I38" s="77"/>
      <c r="J38" s="77"/>
      <c r="K38" s="77"/>
      <c r="L38" s="92"/>
      <c r="M38" s="250"/>
      <c r="N38" s="251"/>
      <c r="O38" s="3">
        <f t="shared" ref="O38:O62" si="2">SUM(E38:L38)</f>
        <v>0</v>
      </c>
    </row>
    <row r="39" spans="1:15" ht="15.75" x14ac:dyDescent="0.25">
      <c r="A39" s="18"/>
      <c r="B39" s="220"/>
      <c r="C39" s="18"/>
      <c r="D39" s="102" t="str">
        <f>CONCATENATE('Business Bank Statements'!B21, " ", 'Business Bank Statements'!A21)</f>
        <v>January 2026</v>
      </c>
      <c r="E39" s="78"/>
      <c r="F39" s="79"/>
      <c r="G39" s="79"/>
      <c r="H39" s="79"/>
      <c r="I39" s="79"/>
      <c r="J39" s="79"/>
      <c r="K39" s="79"/>
      <c r="L39" s="94"/>
      <c r="M39" s="235"/>
      <c r="N39" s="236"/>
      <c r="O39" s="4">
        <f t="shared" si="2"/>
        <v>0</v>
      </c>
    </row>
    <row r="40" spans="1:15" ht="15.75" x14ac:dyDescent="0.25">
      <c r="A40" s="18"/>
      <c r="B40" s="220"/>
      <c r="C40" s="18"/>
      <c r="D40" s="102" t="str">
        <f>CONCATENATE('Business Bank Statements'!B22, " ", 'Business Bank Statements'!A22)</f>
        <v>December 2025</v>
      </c>
      <c r="E40" s="78"/>
      <c r="F40" s="79"/>
      <c r="G40" s="79"/>
      <c r="H40" s="79"/>
      <c r="I40" s="79"/>
      <c r="J40" s="79"/>
      <c r="K40" s="79"/>
      <c r="L40" s="94"/>
      <c r="M40" s="235"/>
      <c r="N40" s="236"/>
      <c r="O40" s="4">
        <f t="shared" si="2"/>
        <v>0</v>
      </c>
    </row>
    <row r="41" spans="1:15" ht="15.75" x14ac:dyDescent="0.25">
      <c r="A41" s="18"/>
      <c r="B41" s="220"/>
      <c r="C41" s="18"/>
      <c r="D41" s="102" t="str">
        <f>CONCATENATE('Business Bank Statements'!B23, " ", 'Business Bank Statements'!A23)</f>
        <v>November 2025</v>
      </c>
      <c r="E41" s="78"/>
      <c r="F41" s="79"/>
      <c r="G41" s="79"/>
      <c r="H41" s="79"/>
      <c r="I41" s="79"/>
      <c r="J41" s="79"/>
      <c r="K41" s="79"/>
      <c r="L41" s="94"/>
      <c r="M41" s="235"/>
      <c r="N41" s="236"/>
      <c r="O41" s="4">
        <f t="shared" si="2"/>
        <v>0</v>
      </c>
    </row>
    <row r="42" spans="1:15" ht="15.75" x14ac:dyDescent="0.25">
      <c r="A42" s="18"/>
      <c r="B42" s="220"/>
      <c r="C42" s="18"/>
      <c r="D42" s="102" t="str">
        <f>CONCATENATE('Business Bank Statements'!B24, " ", 'Business Bank Statements'!A24)</f>
        <v>October 2025</v>
      </c>
      <c r="E42" s="78"/>
      <c r="F42" s="79"/>
      <c r="G42" s="79"/>
      <c r="H42" s="79"/>
      <c r="I42" s="79"/>
      <c r="J42" s="79"/>
      <c r="K42" s="79"/>
      <c r="L42" s="94"/>
      <c r="M42" s="235"/>
      <c r="N42" s="236"/>
      <c r="O42" s="4">
        <f t="shared" si="2"/>
        <v>0</v>
      </c>
    </row>
    <row r="43" spans="1:15" ht="15.75" x14ac:dyDescent="0.25">
      <c r="A43" s="18"/>
      <c r="B43" s="220"/>
      <c r="C43" s="18"/>
      <c r="D43" s="102" t="str">
        <f>CONCATENATE('Business Bank Statements'!B25, " ", 'Business Bank Statements'!A25)</f>
        <v>September 2025</v>
      </c>
      <c r="E43" s="78"/>
      <c r="F43" s="79"/>
      <c r="G43" s="79"/>
      <c r="H43" s="79"/>
      <c r="I43" s="79"/>
      <c r="J43" s="79"/>
      <c r="K43" s="79"/>
      <c r="L43" s="94"/>
      <c r="M43" s="235"/>
      <c r="N43" s="236"/>
      <c r="O43" s="4">
        <f t="shared" si="2"/>
        <v>0</v>
      </c>
    </row>
    <row r="44" spans="1:15" ht="15.75" x14ac:dyDescent="0.25">
      <c r="A44" s="18"/>
      <c r="B44" s="220"/>
      <c r="C44" s="18"/>
      <c r="D44" s="102" t="str">
        <f>CONCATENATE('Business Bank Statements'!B26, " ", 'Business Bank Statements'!A26)</f>
        <v>August 2025</v>
      </c>
      <c r="E44" s="78"/>
      <c r="F44" s="79"/>
      <c r="G44" s="79"/>
      <c r="H44" s="79"/>
      <c r="I44" s="79"/>
      <c r="J44" s="79"/>
      <c r="K44" s="79"/>
      <c r="L44" s="94"/>
      <c r="M44" s="235"/>
      <c r="N44" s="236"/>
      <c r="O44" s="4">
        <f t="shared" si="2"/>
        <v>0</v>
      </c>
    </row>
    <row r="45" spans="1:15" ht="15.75" x14ac:dyDescent="0.25">
      <c r="A45" s="18"/>
      <c r="B45" s="220"/>
      <c r="C45" s="18"/>
      <c r="D45" s="102" t="str">
        <f>CONCATENATE('Business Bank Statements'!B27, " ", 'Business Bank Statements'!A27)</f>
        <v>July 2025</v>
      </c>
      <c r="E45" s="78"/>
      <c r="F45" s="79"/>
      <c r="G45" s="79"/>
      <c r="H45" s="79"/>
      <c r="I45" s="79"/>
      <c r="J45" s="79"/>
      <c r="K45" s="79"/>
      <c r="L45" s="94"/>
      <c r="M45" s="235"/>
      <c r="N45" s="236"/>
      <c r="O45" s="4">
        <f t="shared" si="2"/>
        <v>0</v>
      </c>
    </row>
    <row r="46" spans="1:15" ht="15.75" x14ac:dyDescent="0.25">
      <c r="A46" s="18"/>
      <c r="B46" s="220"/>
      <c r="C46" s="18"/>
      <c r="D46" s="102" t="str">
        <f>CONCATENATE('Business Bank Statements'!B28, " ", 'Business Bank Statements'!A28)</f>
        <v>June 2025</v>
      </c>
      <c r="E46" s="78"/>
      <c r="F46" s="79"/>
      <c r="G46" s="79"/>
      <c r="H46" s="79"/>
      <c r="I46" s="79"/>
      <c r="J46" s="79"/>
      <c r="K46" s="79"/>
      <c r="L46" s="94"/>
      <c r="M46" s="235"/>
      <c r="N46" s="236"/>
      <c r="O46" s="4">
        <f t="shared" si="2"/>
        <v>0</v>
      </c>
    </row>
    <row r="47" spans="1:15" ht="15.75" x14ac:dyDescent="0.25">
      <c r="A47" s="18"/>
      <c r="B47" s="220"/>
      <c r="C47" s="18"/>
      <c r="D47" s="102" t="str">
        <f>CONCATENATE('Business Bank Statements'!B29, " ", 'Business Bank Statements'!A29)</f>
        <v>May 2025</v>
      </c>
      <c r="E47" s="78"/>
      <c r="F47" s="79"/>
      <c r="G47" s="79"/>
      <c r="H47" s="79"/>
      <c r="I47" s="79"/>
      <c r="J47" s="79"/>
      <c r="K47" s="79"/>
      <c r="L47" s="94"/>
      <c r="M47" s="235"/>
      <c r="N47" s="236"/>
      <c r="O47" s="4">
        <f t="shared" si="2"/>
        <v>0</v>
      </c>
    </row>
    <row r="48" spans="1:15" ht="15.75" x14ac:dyDescent="0.25">
      <c r="A48" s="18"/>
      <c r="B48" s="220"/>
      <c r="C48" s="18"/>
      <c r="D48" s="102" t="str">
        <f>CONCATENATE('Business Bank Statements'!B30, " ", 'Business Bank Statements'!A30)</f>
        <v>April 2025</v>
      </c>
      <c r="E48" s="78"/>
      <c r="F48" s="79"/>
      <c r="G48" s="79"/>
      <c r="H48" s="79"/>
      <c r="I48" s="79"/>
      <c r="J48" s="79"/>
      <c r="K48" s="79"/>
      <c r="L48" s="94"/>
      <c r="M48" s="235"/>
      <c r="N48" s="236"/>
      <c r="O48" s="4">
        <f t="shared" si="2"/>
        <v>0</v>
      </c>
    </row>
    <row r="49" spans="1:15" ht="15.75" x14ac:dyDescent="0.25">
      <c r="A49" s="18"/>
      <c r="B49" s="220"/>
      <c r="C49" s="18"/>
      <c r="D49" s="102" t="str">
        <f>CONCATENATE('Business Bank Statements'!B31, " ", 'Business Bank Statements'!A31)</f>
        <v>March 2025</v>
      </c>
      <c r="E49" s="81"/>
      <c r="F49" s="82"/>
      <c r="G49" s="82"/>
      <c r="H49" s="82"/>
      <c r="I49" s="82"/>
      <c r="J49" s="82"/>
      <c r="K49" s="82"/>
      <c r="L49" s="96"/>
      <c r="M49" s="235"/>
      <c r="N49" s="236"/>
      <c r="O49" s="5">
        <f t="shared" si="2"/>
        <v>0</v>
      </c>
    </row>
    <row r="50" spans="1:15" ht="16.5" thickBot="1" x14ac:dyDescent="0.3">
      <c r="A50" s="18"/>
      <c r="B50" s="220"/>
      <c r="C50" s="18"/>
      <c r="D50" s="99" t="str">
        <f>CONCATENATE('Business Bank Statements'!B32, " ", 'Business Bank Statements'!A32)</f>
        <v>February 2025</v>
      </c>
      <c r="E50" s="83"/>
      <c r="F50" s="84"/>
      <c r="G50" s="84"/>
      <c r="H50" s="84"/>
      <c r="I50" s="84"/>
      <c r="J50" s="84"/>
      <c r="K50" s="84"/>
      <c r="L50" s="98"/>
      <c r="M50" s="252"/>
      <c r="N50" s="253"/>
      <c r="O50" s="7">
        <f t="shared" si="2"/>
        <v>0</v>
      </c>
    </row>
    <row r="51" spans="1:15" ht="15.75" x14ac:dyDescent="0.25">
      <c r="A51" s="18"/>
      <c r="B51" s="220"/>
      <c r="C51" s="18"/>
      <c r="D51" s="10" t="str">
        <f>CONCATENATE('Business Bank Statements'!B33, " ", 'Business Bank Statements'!A33)</f>
        <v>January 2025</v>
      </c>
      <c r="E51" s="88"/>
      <c r="F51" s="89"/>
      <c r="G51" s="89"/>
      <c r="H51" s="89"/>
      <c r="I51" s="89"/>
      <c r="J51" s="89"/>
      <c r="K51" s="89"/>
      <c r="L51" s="90"/>
      <c r="M51" s="250"/>
      <c r="N51" s="251"/>
      <c r="O51" s="4">
        <f t="shared" si="2"/>
        <v>0</v>
      </c>
    </row>
    <row r="52" spans="1:15" ht="15.75" x14ac:dyDescent="0.25">
      <c r="A52" s="18"/>
      <c r="B52" s="220"/>
      <c r="C52" s="18"/>
      <c r="D52" s="102" t="str">
        <f>CONCATENATE('Business Bank Statements'!B34, " ", 'Business Bank Statements'!A34)</f>
        <v>December 2024</v>
      </c>
      <c r="E52" s="78"/>
      <c r="F52" s="79"/>
      <c r="G52" s="79"/>
      <c r="H52" s="79"/>
      <c r="I52" s="79"/>
      <c r="J52" s="79"/>
      <c r="K52" s="79"/>
      <c r="L52" s="80"/>
      <c r="M52" s="235"/>
      <c r="N52" s="236"/>
      <c r="O52" s="6">
        <f t="shared" si="2"/>
        <v>0</v>
      </c>
    </row>
    <row r="53" spans="1:15" ht="15.75" x14ac:dyDescent="0.25">
      <c r="A53" s="18"/>
      <c r="B53" s="220"/>
      <c r="C53" s="18"/>
      <c r="D53" s="102" t="str">
        <f>CONCATENATE('Business Bank Statements'!B35, " ", 'Business Bank Statements'!A35)</f>
        <v>November 2024</v>
      </c>
      <c r="E53" s="78"/>
      <c r="F53" s="79"/>
      <c r="G53" s="79"/>
      <c r="H53" s="79"/>
      <c r="I53" s="79"/>
      <c r="J53" s="79"/>
      <c r="K53" s="79"/>
      <c r="L53" s="80"/>
      <c r="M53" s="235"/>
      <c r="N53" s="236"/>
      <c r="O53" s="6">
        <f t="shared" si="2"/>
        <v>0</v>
      </c>
    </row>
    <row r="54" spans="1:15" ht="15.75" x14ac:dyDescent="0.25">
      <c r="A54" s="18"/>
      <c r="B54" s="220"/>
      <c r="C54" s="18"/>
      <c r="D54" s="102" t="str">
        <f>CONCATENATE('Business Bank Statements'!B36, " ", 'Business Bank Statements'!A36)</f>
        <v>October 2024</v>
      </c>
      <c r="E54" s="78"/>
      <c r="F54" s="79"/>
      <c r="G54" s="79"/>
      <c r="H54" s="79"/>
      <c r="I54" s="79"/>
      <c r="J54" s="79"/>
      <c r="K54" s="79"/>
      <c r="L54" s="80"/>
      <c r="M54" s="235"/>
      <c r="N54" s="236"/>
      <c r="O54" s="6">
        <f t="shared" si="2"/>
        <v>0</v>
      </c>
    </row>
    <row r="55" spans="1:15" ht="15.75" x14ac:dyDescent="0.25">
      <c r="A55" s="18"/>
      <c r="B55" s="220"/>
      <c r="C55" s="18"/>
      <c r="D55" s="102" t="str">
        <f>CONCATENATE('Business Bank Statements'!B37, " ", 'Business Bank Statements'!A37)</f>
        <v>September 2024</v>
      </c>
      <c r="E55" s="78"/>
      <c r="F55" s="79"/>
      <c r="G55" s="79"/>
      <c r="H55" s="79"/>
      <c r="I55" s="79"/>
      <c r="J55" s="79"/>
      <c r="K55" s="79"/>
      <c r="L55" s="80"/>
      <c r="M55" s="235"/>
      <c r="N55" s="236"/>
      <c r="O55" s="6">
        <f t="shared" si="2"/>
        <v>0</v>
      </c>
    </row>
    <row r="56" spans="1:15" ht="15.75" x14ac:dyDescent="0.25">
      <c r="A56" s="18"/>
      <c r="B56" s="220"/>
      <c r="C56" s="18"/>
      <c r="D56" s="102" t="str">
        <f>CONCATENATE('Business Bank Statements'!B38, " ", 'Business Bank Statements'!A38)</f>
        <v>August 2024</v>
      </c>
      <c r="E56" s="78"/>
      <c r="F56" s="79"/>
      <c r="G56" s="79"/>
      <c r="H56" s="79"/>
      <c r="I56" s="79"/>
      <c r="J56" s="79"/>
      <c r="K56" s="79"/>
      <c r="L56" s="80"/>
      <c r="M56" s="235"/>
      <c r="N56" s="236"/>
      <c r="O56" s="6">
        <f t="shared" si="2"/>
        <v>0</v>
      </c>
    </row>
    <row r="57" spans="1:15" ht="15.75" x14ac:dyDescent="0.25">
      <c r="A57" s="18"/>
      <c r="B57" s="220"/>
      <c r="C57" s="18"/>
      <c r="D57" s="102" t="str">
        <f>CONCATENATE('Business Bank Statements'!B39, " ", 'Business Bank Statements'!A39)</f>
        <v>July 2024</v>
      </c>
      <c r="E57" s="78"/>
      <c r="F57" s="79"/>
      <c r="G57" s="79"/>
      <c r="H57" s="79"/>
      <c r="I57" s="79"/>
      <c r="J57" s="79"/>
      <c r="K57" s="79"/>
      <c r="L57" s="80"/>
      <c r="M57" s="235"/>
      <c r="N57" s="236"/>
      <c r="O57" s="6">
        <f t="shared" si="2"/>
        <v>0</v>
      </c>
    </row>
    <row r="58" spans="1:15" ht="15.75" x14ac:dyDescent="0.25">
      <c r="A58" s="18"/>
      <c r="B58" s="220"/>
      <c r="C58" s="18"/>
      <c r="D58" s="102" t="str">
        <f>CONCATENATE('Business Bank Statements'!B40, " ", 'Business Bank Statements'!A40)</f>
        <v>June 2024</v>
      </c>
      <c r="E58" s="78"/>
      <c r="F58" s="79"/>
      <c r="G58" s="79"/>
      <c r="H58" s="79"/>
      <c r="I58" s="79"/>
      <c r="J58" s="79"/>
      <c r="K58" s="79"/>
      <c r="L58" s="80"/>
      <c r="M58" s="235"/>
      <c r="N58" s="236"/>
      <c r="O58" s="6">
        <f t="shared" si="2"/>
        <v>0</v>
      </c>
    </row>
    <row r="59" spans="1:15" ht="15.75" x14ac:dyDescent="0.25">
      <c r="A59" s="18"/>
      <c r="B59" s="220"/>
      <c r="C59" s="18"/>
      <c r="D59" s="102" t="str">
        <f>CONCATENATE('Business Bank Statements'!B41, " ", 'Business Bank Statements'!A41)</f>
        <v>May 2024</v>
      </c>
      <c r="E59" s="78"/>
      <c r="F59" s="79"/>
      <c r="G59" s="79"/>
      <c r="H59" s="79"/>
      <c r="I59" s="79"/>
      <c r="J59" s="79"/>
      <c r="K59" s="79"/>
      <c r="L59" s="80"/>
      <c r="M59" s="235"/>
      <c r="N59" s="236"/>
      <c r="O59" s="6">
        <f t="shared" si="2"/>
        <v>0</v>
      </c>
    </row>
    <row r="60" spans="1:15" ht="15.75" x14ac:dyDescent="0.25">
      <c r="A60" s="18"/>
      <c r="B60" s="220"/>
      <c r="C60" s="18"/>
      <c r="D60" s="102" t="str">
        <f>CONCATENATE('Business Bank Statements'!B42, " ", 'Business Bank Statements'!A42)</f>
        <v>April 2024</v>
      </c>
      <c r="E60" s="78"/>
      <c r="F60" s="79"/>
      <c r="G60" s="79"/>
      <c r="H60" s="79"/>
      <c r="I60" s="79"/>
      <c r="J60" s="79"/>
      <c r="K60" s="79"/>
      <c r="L60" s="80"/>
      <c r="M60" s="235"/>
      <c r="N60" s="236"/>
      <c r="O60" s="6">
        <f t="shared" si="2"/>
        <v>0</v>
      </c>
    </row>
    <row r="61" spans="1:15" ht="15.75" x14ac:dyDescent="0.25">
      <c r="A61" s="18"/>
      <c r="B61" s="220"/>
      <c r="C61" s="18"/>
      <c r="D61" s="102" t="str">
        <f>CONCATENATE('Business Bank Statements'!B43, " ", 'Business Bank Statements'!A43)</f>
        <v>March 2024</v>
      </c>
      <c r="E61" s="78"/>
      <c r="F61" s="79"/>
      <c r="G61" s="79"/>
      <c r="H61" s="79"/>
      <c r="I61" s="79"/>
      <c r="J61" s="79"/>
      <c r="K61" s="79"/>
      <c r="L61" s="80"/>
      <c r="M61" s="235"/>
      <c r="N61" s="236"/>
      <c r="O61" s="6">
        <f t="shared" si="2"/>
        <v>0</v>
      </c>
    </row>
    <row r="62" spans="1:15" ht="16.5" thickBot="1" x14ac:dyDescent="0.3">
      <c r="A62" s="18"/>
      <c r="B62" s="220"/>
      <c r="C62" s="18"/>
      <c r="D62" s="99" t="e">
        <f>CONCATENATE('Business Bank Statements'!#REF!, " ", 'Business Bank Statements'!#REF!)</f>
        <v>#REF!</v>
      </c>
      <c r="E62" s="83"/>
      <c r="F62" s="84"/>
      <c r="G62" s="84"/>
      <c r="H62" s="84"/>
      <c r="I62" s="84"/>
      <c r="J62" s="84"/>
      <c r="K62" s="84"/>
      <c r="L62" s="85"/>
      <c r="M62" s="252"/>
      <c r="N62" s="253"/>
      <c r="O62" s="7">
        <f t="shared" si="2"/>
        <v>0</v>
      </c>
    </row>
    <row r="63" spans="1:15" ht="19.5" thickBot="1" x14ac:dyDescent="0.35">
      <c r="A63" s="18"/>
      <c r="B63" s="18"/>
      <c r="C63" s="18"/>
      <c r="D63" s="86"/>
      <c r="E63" s="18"/>
      <c r="F63" s="18"/>
      <c r="G63" s="18"/>
      <c r="H63" s="18"/>
      <c r="I63" s="18"/>
      <c r="J63" s="18"/>
      <c r="K63" s="18"/>
      <c r="L63" s="18"/>
      <c r="M63" s="18"/>
      <c r="N63" s="87" t="s">
        <v>71</v>
      </c>
      <c r="O63" s="8">
        <f>SUM(O38:O62)</f>
        <v>0</v>
      </c>
    </row>
    <row r="64" spans="1:15" ht="15.75" thickBo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</row>
    <row r="65" spans="1:15" ht="19.5" thickBot="1" x14ac:dyDescent="0.35">
      <c r="A65" s="18"/>
      <c r="B65" s="220" t="s">
        <v>73</v>
      </c>
      <c r="C65" s="18"/>
      <c r="D65" s="227" t="s">
        <v>60</v>
      </c>
      <c r="E65" s="245"/>
      <c r="F65" s="217"/>
      <c r="G65" s="218"/>
      <c r="H65" s="70"/>
      <c r="I65" s="70"/>
      <c r="J65" s="70"/>
      <c r="K65" s="70"/>
      <c r="L65" s="70"/>
      <c r="M65" s="70"/>
      <c r="N65" s="70"/>
      <c r="O65" s="71"/>
    </row>
    <row r="66" spans="1:15" ht="19.5" thickBot="1" x14ac:dyDescent="0.3">
      <c r="A66" s="18"/>
      <c r="B66" s="220"/>
      <c r="C66" s="18"/>
      <c r="D66" s="246" t="s">
        <v>61</v>
      </c>
      <c r="E66" s="247" t="s">
        <v>62</v>
      </c>
      <c r="F66" s="248"/>
      <c r="G66" s="248"/>
      <c r="H66" s="248"/>
      <c r="I66" s="248"/>
      <c r="J66" s="248"/>
      <c r="K66" s="248"/>
      <c r="L66" s="248"/>
      <c r="M66" s="248"/>
      <c r="N66" s="248"/>
      <c r="O66" s="249"/>
    </row>
    <row r="67" spans="1:15" ht="15.75" thickBot="1" x14ac:dyDescent="0.3">
      <c r="A67" s="18"/>
      <c r="B67" s="220"/>
      <c r="C67" s="18"/>
      <c r="D67" s="229"/>
      <c r="E67" s="72" t="s">
        <v>63</v>
      </c>
      <c r="F67" s="73" t="s">
        <v>64</v>
      </c>
      <c r="G67" s="73" t="s">
        <v>65</v>
      </c>
      <c r="H67" s="73" t="s">
        <v>66</v>
      </c>
      <c r="I67" s="73" t="s">
        <v>67</v>
      </c>
      <c r="J67" s="73" t="s">
        <v>68</v>
      </c>
      <c r="K67" s="73" t="s">
        <v>69</v>
      </c>
      <c r="L67" s="74" t="s">
        <v>70</v>
      </c>
      <c r="M67" s="239" t="s">
        <v>10</v>
      </c>
      <c r="N67" s="240"/>
      <c r="O67" s="75" t="s">
        <v>27</v>
      </c>
    </row>
    <row r="68" spans="1:15" ht="15.75" x14ac:dyDescent="0.25">
      <c r="A68" s="18"/>
      <c r="B68" s="220"/>
      <c r="C68" s="18"/>
      <c r="D68" s="9" t="str">
        <f>CONCATENATE('Business Bank Statements'!B20, " ", 'Business Bank Statements'!A20)</f>
        <v>February 2026</v>
      </c>
      <c r="E68" s="76"/>
      <c r="F68" s="77"/>
      <c r="G68" s="77"/>
      <c r="H68" s="77"/>
      <c r="I68" s="77"/>
      <c r="J68" s="77"/>
      <c r="K68" s="77"/>
      <c r="L68" s="92"/>
      <c r="M68" s="250"/>
      <c r="N68" s="251"/>
      <c r="O68" s="3">
        <f t="shared" ref="O68:O92" si="3">SUM(E68:L68)</f>
        <v>0</v>
      </c>
    </row>
    <row r="69" spans="1:15" ht="15.75" x14ac:dyDescent="0.25">
      <c r="A69" s="18"/>
      <c r="B69" s="220"/>
      <c r="C69" s="18"/>
      <c r="D69" s="102" t="str">
        <f>CONCATENATE('Business Bank Statements'!B21, " ", 'Business Bank Statements'!A21)</f>
        <v>January 2026</v>
      </c>
      <c r="E69" s="78"/>
      <c r="F69" s="79"/>
      <c r="G69" s="79"/>
      <c r="H69" s="79"/>
      <c r="I69" s="79"/>
      <c r="J69" s="79"/>
      <c r="K69" s="79"/>
      <c r="L69" s="94"/>
      <c r="M69" s="235"/>
      <c r="N69" s="236"/>
      <c r="O69" s="4">
        <f t="shared" si="3"/>
        <v>0</v>
      </c>
    </row>
    <row r="70" spans="1:15" ht="15.75" x14ac:dyDescent="0.25">
      <c r="A70" s="18"/>
      <c r="B70" s="220"/>
      <c r="C70" s="18"/>
      <c r="D70" s="102" t="str">
        <f>CONCATENATE('Business Bank Statements'!B22, " ", 'Business Bank Statements'!A22)</f>
        <v>December 2025</v>
      </c>
      <c r="E70" s="78"/>
      <c r="F70" s="79"/>
      <c r="G70" s="79"/>
      <c r="H70" s="79"/>
      <c r="I70" s="79"/>
      <c r="J70" s="79"/>
      <c r="K70" s="79"/>
      <c r="L70" s="94"/>
      <c r="M70" s="235"/>
      <c r="N70" s="236"/>
      <c r="O70" s="4">
        <f t="shared" si="3"/>
        <v>0</v>
      </c>
    </row>
    <row r="71" spans="1:15" ht="15.75" x14ac:dyDescent="0.25">
      <c r="A71" s="18"/>
      <c r="B71" s="220"/>
      <c r="C71" s="18"/>
      <c r="D71" s="102" t="str">
        <f>CONCATENATE('Business Bank Statements'!B23, " ", 'Business Bank Statements'!A23)</f>
        <v>November 2025</v>
      </c>
      <c r="E71" s="78"/>
      <c r="F71" s="79"/>
      <c r="G71" s="79"/>
      <c r="H71" s="79"/>
      <c r="I71" s="79"/>
      <c r="J71" s="79"/>
      <c r="K71" s="79"/>
      <c r="L71" s="94"/>
      <c r="M71" s="235"/>
      <c r="N71" s="236"/>
      <c r="O71" s="4">
        <f t="shared" si="3"/>
        <v>0</v>
      </c>
    </row>
    <row r="72" spans="1:15" ht="15.75" x14ac:dyDescent="0.25">
      <c r="A72" s="18"/>
      <c r="B72" s="220"/>
      <c r="C72" s="18"/>
      <c r="D72" s="102" t="str">
        <f>CONCATENATE('Business Bank Statements'!B24, " ", 'Business Bank Statements'!A24)</f>
        <v>October 2025</v>
      </c>
      <c r="E72" s="78"/>
      <c r="F72" s="79"/>
      <c r="G72" s="79"/>
      <c r="H72" s="79"/>
      <c r="I72" s="79"/>
      <c r="J72" s="79"/>
      <c r="K72" s="79"/>
      <c r="L72" s="94"/>
      <c r="M72" s="235"/>
      <c r="N72" s="236"/>
      <c r="O72" s="4">
        <f t="shared" si="3"/>
        <v>0</v>
      </c>
    </row>
    <row r="73" spans="1:15" ht="15.75" x14ac:dyDescent="0.25">
      <c r="A73" s="18"/>
      <c r="B73" s="220"/>
      <c r="C73" s="18"/>
      <c r="D73" s="102" t="str">
        <f>CONCATENATE('Business Bank Statements'!B25, " ", 'Business Bank Statements'!A25)</f>
        <v>September 2025</v>
      </c>
      <c r="E73" s="78"/>
      <c r="F73" s="79"/>
      <c r="G73" s="79"/>
      <c r="H73" s="79"/>
      <c r="I73" s="79"/>
      <c r="J73" s="79"/>
      <c r="K73" s="79"/>
      <c r="L73" s="94"/>
      <c r="M73" s="235"/>
      <c r="N73" s="236"/>
      <c r="O73" s="4">
        <f t="shared" si="3"/>
        <v>0</v>
      </c>
    </row>
    <row r="74" spans="1:15" ht="15.75" x14ac:dyDescent="0.25">
      <c r="A74" s="18"/>
      <c r="B74" s="220"/>
      <c r="C74" s="18"/>
      <c r="D74" s="102" t="str">
        <f>CONCATENATE('Business Bank Statements'!B26, " ", 'Business Bank Statements'!A26)</f>
        <v>August 2025</v>
      </c>
      <c r="E74" s="78"/>
      <c r="F74" s="79"/>
      <c r="G74" s="79"/>
      <c r="H74" s="79"/>
      <c r="I74" s="79"/>
      <c r="J74" s="79"/>
      <c r="K74" s="79"/>
      <c r="L74" s="94"/>
      <c r="M74" s="235"/>
      <c r="N74" s="236"/>
      <c r="O74" s="4">
        <f t="shared" si="3"/>
        <v>0</v>
      </c>
    </row>
    <row r="75" spans="1:15" ht="15.75" x14ac:dyDescent="0.25">
      <c r="A75" s="18"/>
      <c r="B75" s="220"/>
      <c r="C75" s="18"/>
      <c r="D75" s="102" t="str">
        <f>CONCATENATE('Business Bank Statements'!B27, " ", 'Business Bank Statements'!A27)</f>
        <v>July 2025</v>
      </c>
      <c r="E75" s="78"/>
      <c r="F75" s="79"/>
      <c r="G75" s="79"/>
      <c r="H75" s="79"/>
      <c r="I75" s="79"/>
      <c r="J75" s="79"/>
      <c r="K75" s="79"/>
      <c r="L75" s="94"/>
      <c r="M75" s="235"/>
      <c r="N75" s="236"/>
      <c r="O75" s="4">
        <f t="shared" si="3"/>
        <v>0</v>
      </c>
    </row>
    <row r="76" spans="1:15" ht="15.75" x14ac:dyDescent="0.25">
      <c r="A76" s="18"/>
      <c r="B76" s="220"/>
      <c r="C76" s="18"/>
      <c r="D76" s="102" t="str">
        <f>CONCATENATE('Business Bank Statements'!B28, " ", 'Business Bank Statements'!A28)</f>
        <v>June 2025</v>
      </c>
      <c r="E76" s="78"/>
      <c r="F76" s="79"/>
      <c r="G76" s="79"/>
      <c r="H76" s="79"/>
      <c r="I76" s="79"/>
      <c r="J76" s="79"/>
      <c r="K76" s="79"/>
      <c r="L76" s="94"/>
      <c r="M76" s="235"/>
      <c r="N76" s="236"/>
      <c r="O76" s="4">
        <f t="shared" si="3"/>
        <v>0</v>
      </c>
    </row>
    <row r="77" spans="1:15" ht="15.75" x14ac:dyDescent="0.25">
      <c r="A77" s="18"/>
      <c r="B77" s="220"/>
      <c r="C77" s="18"/>
      <c r="D77" s="102" t="str">
        <f>CONCATENATE('Business Bank Statements'!B29, " ", 'Business Bank Statements'!A29)</f>
        <v>May 2025</v>
      </c>
      <c r="E77" s="78"/>
      <c r="F77" s="79"/>
      <c r="G77" s="79"/>
      <c r="H77" s="79"/>
      <c r="I77" s="79"/>
      <c r="J77" s="79"/>
      <c r="K77" s="79"/>
      <c r="L77" s="94"/>
      <c r="M77" s="235"/>
      <c r="N77" s="236"/>
      <c r="O77" s="4">
        <f t="shared" si="3"/>
        <v>0</v>
      </c>
    </row>
    <row r="78" spans="1:15" ht="15.75" x14ac:dyDescent="0.25">
      <c r="A78" s="18"/>
      <c r="B78" s="220"/>
      <c r="C78" s="18"/>
      <c r="D78" s="102" t="str">
        <f>CONCATENATE('Business Bank Statements'!B30, " ", 'Business Bank Statements'!A30)</f>
        <v>April 2025</v>
      </c>
      <c r="E78" s="78"/>
      <c r="F78" s="79"/>
      <c r="G78" s="79"/>
      <c r="H78" s="79"/>
      <c r="I78" s="79"/>
      <c r="J78" s="79"/>
      <c r="K78" s="79"/>
      <c r="L78" s="94"/>
      <c r="M78" s="235"/>
      <c r="N78" s="236"/>
      <c r="O78" s="4">
        <f t="shared" si="3"/>
        <v>0</v>
      </c>
    </row>
    <row r="79" spans="1:15" ht="15.75" x14ac:dyDescent="0.25">
      <c r="A79" s="18"/>
      <c r="B79" s="220"/>
      <c r="C79" s="18"/>
      <c r="D79" s="102" t="str">
        <f>CONCATENATE('Business Bank Statements'!B31, " ", 'Business Bank Statements'!A31)</f>
        <v>March 2025</v>
      </c>
      <c r="E79" s="81"/>
      <c r="F79" s="82"/>
      <c r="G79" s="82"/>
      <c r="H79" s="82"/>
      <c r="I79" s="82"/>
      <c r="J79" s="82"/>
      <c r="K79" s="82"/>
      <c r="L79" s="96"/>
      <c r="M79" s="235"/>
      <c r="N79" s="236"/>
      <c r="O79" s="5">
        <f t="shared" si="3"/>
        <v>0</v>
      </c>
    </row>
    <row r="80" spans="1:15" ht="16.5" thickBot="1" x14ac:dyDescent="0.3">
      <c r="A80" s="18"/>
      <c r="B80" s="220"/>
      <c r="C80" s="18"/>
      <c r="D80" s="99" t="str">
        <f>CONCATENATE('Business Bank Statements'!B32, " ", 'Business Bank Statements'!A32)</f>
        <v>February 2025</v>
      </c>
      <c r="E80" s="83"/>
      <c r="F80" s="84"/>
      <c r="G80" s="84"/>
      <c r="H80" s="84"/>
      <c r="I80" s="84"/>
      <c r="J80" s="84"/>
      <c r="K80" s="84"/>
      <c r="L80" s="98"/>
      <c r="M80" s="252"/>
      <c r="N80" s="253"/>
      <c r="O80" s="7">
        <f t="shared" si="3"/>
        <v>0</v>
      </c>
    </row>
    <row r="81" spans="1:15" ht="15.75" x14ac:dyDescent="0.25">
      <c r="A81" s="18"/>
      <c r="B81" s="220"/>
      <c r="C81" s="18"/>
      <c r="D81" s="10" t="str">
        <f>CONCATENATE('Business Bank Statements'!B33, " ", 'Business Bank Statements'!A33)</f>
        <v>January 2025</v>
      </c>
      <c r="E81" s="88"/>
      <c r="F81" s="89"/>
      <c r="G81" s="89"/>
      <c r="H81" s="89"/>
      <c r="I81" s="89"/>
      <c r="J81" s="89"/>
      <c r="K81" s="89"/>
      <c r="L81" s="90"/>
      <c r="M81" s="250"/>
      <c r="N81" s="251"/>
      <c r="O81" s="4">
        <f t="shared" si="3"/>
        <v>0</v>
      </c>
    </row>
    <row r="82" spans="1:15" ht="15.75" x14ac:dyDescent="0.25">
      <c r="A82" s="18"/>
      <c r="B82" s="220"/>
      <c r="C82" s="18"/>
      <c r="D82" s="102" t="str">
        <f>CONCATENATE('Business Bank Statements'!B34, " ", 'Business Bank Statements'!A34)</f>
        <v>December 2024</v>
      </c>
      <c r="E82" s="78"/>
      <c r="F82" s="79"/>
      <c r="G82" s="79"/>
      <c r="H82" s="79"/>
      <c r="I82" s="79"/>
      <c r="J82" s="79"/>
      <c r="K82" s="79"/>
      <c r="L82" s="80"/>
      <c r="M82" s="235"/>
      <c r="N82" s="236"/>
      <c r="O82" s="6">
        <f t="shared" si="3"/>
        <v>0</v>
      </c>
    </row>
    <row r="83" spans="1:15" ht="15.75" x14ac:dyDescent="0.25">
      <c r="A83" s="18"/>
      <c r="B83" s="220"/>
      <c r="C83" s="18"/>
      <c r="D83" s="102" t="str">
        <f>CONCATENATE('Business Bank Statements'!B35, " ", 'Business Bank Statements'!A35)</f>
        <v>November 2024</v>
      </c>
      <c r="E83" s="78"/>
      <c r="F83" s="79"/>
      <c r="G83" s="79"/>
      <c r="H83" s="79"/>
      <c r="I83" s="79"/>
      <c r="J83" s="79"/>
      <c r="K83" s="79"/>
      <c r="L83" s="80"/>
      <c r="M83" s="235"/>
      <c r="N83" s="236"/>
      <c r="O83" s="6">
        <f t="shared" si="3"/>
        <v>0</v>
      </c>
    </row>
    <row r="84" spans="1:15" ht="15.75" x14ac:dyDescent="0.25">
      <c r="A84" s="18"/>
      <c r="B84" s="220"/>
      <c r="C84" s="18"/>
      <c r="D84" s="102" t="str">
        <f>CONCATENATE('Business Bank Statements'!B36, " ", 'Business Bank Statements'!A36)</f>
        <v>October 2024</v>
      </c>
      <c r="E84" s="78"/>
      <c r="F84" s="79"/>
      <c r="G84" s="79"/>
      <c r="H84" s="79"/>
      <c r="I84" s="79"/>
      <c r="J84" s="79"/>
      <c r="K84" s="79"/>
      <c r="L84" s="80"/>
      <c r="M84" s="235"/>
      <c r="N84" s="236"/>
      <c r="O84" s="6">
        <f t="shared" si="3"/>
        <v>0</v>
      </c>
    </row>
    <row r="85" spans="1:15" ht="15.75" x14ac:dyDescent="0.25">
      <c r="A85" s="18"/>
      <c r="B85" s="220"/>
      <c r="C85" s="18"/>
      <c r="D85" s="102" t="str">
        <f>CONCATENATE('Business Bank Statements'!B37, " ", 'Business Bank Statements'!A37)</f>
        <v>September 2024</v>
      </c>
      <c r="E85" s="78"/>
      <c r="F85" s="79"/>
      <c r="G85" s="79"/>
      <c r="H85" s="79"/>
      <c r="I85" s="79"/>
      <c r="J85" s="79"/>
      <c r="K85" s="79"/>
      <c r="L85" s="80"/>
      <c r="M85" s="235"/>
      <c r="N85" s="236"/>
      <c r="O85" s="6">
        <f t="shared" si="3"/>
        <v>0</v>
      </c>
    </row>
    <row r="86" spans="1:15" ht="15.75" x14ac:dyDescent="0.25">
      <c r="A86" s="18"/>
      <c r="B86" s="220"/>
      <c r="C86" s="18"/>
      <c r="D86" s="102" t="str">
        <f>CONCATENATE('Business Bank Statements'!B38, " ", 'Business Bank Statements'!A38)</f>
        <v>August 2024</v>
      </c>
      <c r="E86" s="78"/>
      <c r="F86" s="79"/>
      <c r="G86" s="79"/>
      <c r="H86" s="79"/>
      <c r="I86" s="79"/>
      <c r="J86" s="79"/>
      <c r="K86" s="79"/>
      <c r="L86" s="80"/>
      <c r="M86" s="235"/>
      <c r="N86" s="236"/>
      <c r="O86" s="6">
        <f t="shared" si="3"/>
        <v>0</v>
      </c>
    </row>
    <row r="87" spans="1:15" ht="15.75" x14ac:dyDescent="0.25">
      <c r="A87" s="18"/>
      <c r="B87" s="220"/>
      <c r="C87" s="18"/>
      <c r="D87" s="102" t="str">
        <f>CONCATENATE('Business Bank Statements'!B39, " ", 'Business Bank Statements'!A39)</f>
        <v>July 2024</v>
      </c>
      <c r="E87" s="78"/>
      <c r="F87" s="79"/>
      <c r="G87" s="79"/>
      <c r="H87" s="79"/>
      <c r="I87" s="79"/>
      <c r="J87" s="79"/>
      <c r="K87" s="79"/>
      <c r="L87" s="80"/>
      <c r="M87" s="235"/>
      <c r="N87" s="236"/>
      <c r="O87" s="6">
        <f t="shared" si="3"/>
        <v>0</v>
      </c>
    </row>
    <row r="88" spans="1:15" ht="15.75" x14ac:dyDescent="0.25">
      <c r="A88" s="18"/>
      <c r="B88" s="220"/>
      <c r="C88" s="18"/>
      <c r="D88" s="102" t="str">
        <f>CONCATENATE('Business Bank Statements'!B40, " ", 'Business Bank Statements'!A40)</f>
        <v>June 2024</v>
      </c>
      <c r="E88" s="78"/>
      <c r="F88" s="79"/>
      <c r="G88" s="79"/>
      <c r="H88" s="79"/>
      <c r="I88" s="79"/>
      <c r="J88" s="79"/>
      <c r="K88" s="79"/>
      <c r="L88" s="80"/>
      <c r="M88" s="235"/>
      <c r="N88" s="236"/>
      <c r="O88" s="6">
        <f t="shared" si="3"/>
        <v>0</v>
      </c>
    </row>
    <row r="89" spans="1:15" ht="15.75" x14ac:dyDescent="0.25">
      <c r="A89" s="18"/>
      <c r="B89" s="220"/>
      <c r="C89" s="18"/>
      <c r="D89" s="102" t="str">
        <f>CONCATENATE('Business Bank Statements'!B41, " ", 'Business Bank Statements'!A41)</f>
        <v>May 2024</v>
      </c>
      <c r="E89" s="78"/>
      <c r="F89" s="79"/>
      <c r="G89" s="79"/>
      <c r="H89" s="79"/>
      <c r="I89" s="79"/>
      <c r="J89" s="79"/>
      <c r="K89" s="79"/>
      <c r="L89" s="80"/>
      <c r="M89" s="235"/>
      <c r="N89" s="236"/>
      <c r="O89" s="6">
        <f t="shared" si="3"/>
        <v>0</v>
      </c>
    </row>
    <row r="90" spans="1:15" ht="15.75" x14ac:dyDescent="0.25">
      <c r="A90" s="18"/>
      <c r="B90" s="220"/>
      <c r="C90" s="18"/>
      <c r="D90" s="102" t="str">
        <f>CONCATENATE('Business Bank Statements'!B42, " ", 'Business Bank Statements'!A42)</f>
        <v>April 2024</v>
      </c>
      <c r="E90" s="78"/>
      <c r="F90" s="79"/>
      <c r="G90" s="79"/>
      <c r="H90" s="79"/>
      <c r="I90" s="79"/>
      <c r="J90" s="79"/>
      <c r="K90" s="79"/>
      <c r="L90" s="80"/>
      <c r="M90" s="235"/>
      <c r="N90" s="236"/>
      <c r="O90" s="6">
        <f t="shared" si="3"/>
        <v>0</v>
      </c>
    </row>
    <row r="91" spans="1:15" ht="15.75" x14ac:dyDescent="0.25">
      <c r="A91" s="18"/>
      <c r="B91" s="220"/>
      <c r="C91" s="18"/>
      <c r="D91" s="102" t="str">
        <f>CONCATENATE('Business Bank Statements'!B43, " ", 'Business Bank Statements'!A43)</f>
        <v>March 2024</v>
      </c>
      <c r="E91" s="78"/>
      <c r="F91" s="79"/>
      <c r="G91" s="79"/>
      <c r="H91" s="79"/>
      <c r="I91" s="79"/>
      <c r="J91" s="79"/>
      <c r="K91" s="79"/>
      <c r="L91" s="80"/>
      <c r="M91" s="235"/>
      <c r="N91" s="236"/>
      <c r="O91" s="6">
        <f t="shared" si="3"/>
        <v>0</v>
      </c>
    </row>
    <row r="92" spans="1:15" ht="16.5" thickBot="1" x14ac:dyDescent="0.3">
      <c r="A92" s="18"/>
      <c r="B92" s="220"/>
      <c r="C92" s="18"/>
      <c r="D92" s="99" t="e">
        <f>CONCATENATE('Business Bank Statements'!#REF!, " ", 'Business Bank Statements'!#REF!)</f>
        <v>#REF!</v>
      </c>
      <c r="E92" s="83"/>
      <c r="F92" s="84"/>
      <c r="G92" s="84"/>
      <c r="H92" s="84"/>
      <c r="I92" s="84"/>
      <c r="J92" s="84"/>
      <c r="K92" s="84"/>
      <c r="L92" s="85"/>
      <c r="M92" s="252"/>
      <c r="N92" s="253"/>
      <c r="O92" s="7">
        <f t="shared" si="3"/>
        <v>0</v>
      </c>
    </row>
    <row r="93" spans="1:15" ht="19.5" thickBot="1" x14ac:dyDescent="0.35">
      <c r="A93" s="18"/>
      <c r="B93" s="18"/>
      <c r="C93" s="18"/>
      <c r="D93" s="86"/>
      <c r="E93" s="18"/>
      <c r="F93" s="18"/>
      <c r="G93" s="18"/>
      <c r="H93" s="18"/>
      <c r="I93" s="18"/>
      <c r="J93" s="18"/>
      <c r="K93" s="18"/>
      <c r="L93" s="18"/>
      <c r="M93" s="18"/>
      <c r="N93" s="87" t="s">
        <v>71</v>
      </c>
      <c r="O93" s="8">
        <f>SUM(O68:O92)</f>
        <v>0</v>
      </c>
    </row>
    <row r="94" spans="1:15" ht="15.75" thickBo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</row>
    <row r="95" spans="1:15" ht="19.5" thickBot="1" x14ac:dyDescent="0.35">
      <c r="A95" s="18"/>
      <c r="B95" s="220" t="s">
        <v>74</v>
      </c>
      <c r="C95" s="18"/>
      <c r="D95" s="227" t="s">
        <v>60</v>
      </c>
      <c r="E95" s="245"/>
      <c r="F95" s="217"/>
      <c r="G95" s="218"/>
      <c r="H95" s="70"/>
      <c r="I95" s="70"/>
      <c r="J95" s="70"/>
      <c r="K95" s="70"/>
      <c r="L95" s="70"/>
      <c r="M95" s="70"/>
      <c r="N95" s="70"/>
      <c r="O95" s="71"/>
    </row>
    <row r="96" spans="1:15" ht="19.5" thickBot="1" x14ac:dyDescent="0.3">
      <c r="A96" s="18"/>
      <c r="B96" s="220"/>
      <c r="C96" s="18"/>
      <c r="D96" s="246" t="s">
        <v>61</v>
      </c>
      <c r="E96" s="247" t="s">
        <v>62</v>
      </c>
      <c r="F96" s="248"/>
      <c r="G96" s="248"/>
      <c r="H96" s="248"/>
      <c r="I96" s="248"/>
      <c r="J96" s="248"/>
      <c r="K96" s="248"/>
      <c r="L96" s="248"/>
      <c r="M96" s="248"/>
      <c r="N96" s="248"/>
      <c r="O96" s="249"/>
    </row>
    <row r="97" spans="1:15" ht="15.75" thickBot="1" x14ac:dyDescent="0.3">
      <c r="A97" s="18"/>
      <c r="B97" s="220"/>
      <c r="C97" s="18"/>
      <c r="D97" s="229"/>
      <c r="E97" s="72" t="s">
        <v>63</v>
      </c>
      <c r="F97" s="73" t="s">
        <v>64</v>
      </c>
      <c r="G97" s="73" t="s">
        <v>65</v>
      </c>
      <c r="H97" s="73" t="s">
        <v>66</v>
      </c>
      <c r="I97" s="73" t="s">
        <v>67</v>
      </c>
      <c r="J97" s="73" t="s">
        <v>68</v>
      </c>
      <c r="K97" s="73" t="s">
        <v>69</v>
      </c>
      <c r="L97" s="74" t="s">
        <v>70</v>
      </c>
      <c r="M97" s="239" t="s">
        <v>10</v>
      </c>
      <c r="N97" s="240"/>
      <c r="O97" s="75" t="s">
        <v>27</v>
      </c>
    </row>
    <row r="98" spans="1:15" ht="15.75" x14ac:dyDescent="0.25">
      <c r="A98" s="18"/>
      <c r="B98" s="220"/>
      <c r="C98" s="18"/>
      <c r="D98" s="9" t="str">
        <f>CONCATENATE('Business Bank Statements'!B20, " ", 'Business Bank Statements'!A20)</f>
        <v>February 2026</v>
      </c>
      <c r="E98" s="76"/>
      <c r="F98" s="77"/>
      <c r="G98" s="77"/>
      <c r="H98" s="77"/>
      <c r="I98" s="77"/>
      <c r="J98" s="77"/>
      <c r="K98" s="77"/>
      <c r="L98" s="92"/>
      <c r="M98" s="250"/>
      <c r="N98" s="251"/>
      <c r="O98" s="4">
        <f t="shared" ref="O98:O122" si="4">SUM(E98:L98)</f>
        <v>0</v>
      </c>
    </row>
    <row r="99" spans="1:15" ht="15.75" x14ac:dyDescent="0.25">
      <c r="A99" s="18"/>
      <c r="B99" s="220"/>
      <c r="C99" s="18"/>
      <c r="D99" s="102" t="str">
        <f>CONCATENATE('Business Bank Statements'!B21, " ", 'Business Bank Statements'!A21)</f>
        <v>January 2026</v>
      </c>
      <c r="E99" s="78"/>
      <c r="F99" s="79"/>
      <c r="G99" s="79"/>
      <c r="H99" s="79"/>
      <c r="I99" s="79"/>
      <c r="J99" s="79"/>
      <c r="K99" s="79"/>
      <c r="L99" s="94"/>
      <c r="M99" s="235"/>
      <c r="N99" s="236"/>
      <c r="O99" s="4">
        <f t="shared" si="4"/>
        <v>0</v>
      </c>
    </row>
    <row r="100" spans="1:15" ht="15.75" x14ac:dyDescent="0.25">
      <c r="A100" s="18"/>
      <c r="B100" s="220"/>
      <c r="C100" s="18"/>
      <c r="D100" s="102" t="str">
        <f>CONCATENATE('Business Bank Statements'!B22, " ", 'Business Bank Statements'!A22)</f>
        <v>December 2025</v>
      </c>
      <c r="E100" s="78"/>
      <c r="F100" s="79"/>
      <c r="G100" s="79"/>
      <c r="H100" s="79"/>
      <c r="I100" s="79"/>
      <c r="J100" s="79"/>
      <c r="K100" s="79"/>
      <c r="L100" s="94"/>
      <c r="M100" s="235"/>
      <c r="N100" s="236"/>
      <c r="O100" s="4">
        <f t="shared" si="4"/>
        <v>0</v>
      </c>
    </row>
    <row r="101" spans="1:15" ht="15.75" x14ac:dyDescent="0.25">
      <c r="A101" s="18"/>
      <c r="B101" s="220"/>
      <c r="C101" s="18"/>
      <c r="D101" s="102" t="str">
        <f>CONCATENATE('Business Bank Statements'!B23, " ", 'Business Bank Statements'!A23)</f>
        <v>November 2025</v>
      </c>
      <c r="E101" s="78"/>
      <c r="F101" s="79"/>
      <c r="G101" s="79"/>
      <c r="H101" s="79"/>
      <c r="I101" s="79"/>
      <c r="J101" s="79"/>
      <c r="K101" s="79"/>
      <c r="L101" s="94"/>
      <c r="M101" s="235"/>
      <c r="N101" s="236"/>
      <c r="O101" s="4">
        <f t="shared" si="4"/>
        <v>0</v>
      </c>
    </row>
    <row r="102" spans="1:15" ht="15.75" x14ac:dyDescent="0.25">
      <c r="A102" s="18"/>
      <c r="B102" s="220"/>
      <c r="C102" s="18"/>
      <c r="D102" s="102" t="str">
        <f>CONCATENATE('Business Bank Statements'!B24, " ", 'Business Bank Statements'!A24)</f>
        <v>October 2025</v>
      </c>
      <c r="E102" s="78"/>
      <c r="F102" s="79"/>
      <c r="G102" s="79"/>
      <c r="H102" s="79"/>
      <c r="I102" s="79"/>
      <c r="J102" s="79"/>
      <c r="K102" s="79"/>
      <c r="L102" s="94"/>
      <c r="M102" s="235"/>
      <c r="N102" s="236"/>
      <c r="O102" s="4">
        <f t="shared" si="4"/>
        <v>0</v>
      </c>
    </row>
    <row r="103" spans="1:15" ht="15.75" x14ac:dyDescent="0.25">
      <c r="A103" s="18"/>
      <c r="B103" s="220"/>
      <c r="C103" s="18"/>
      <c r="D103" s="102" t="str">
        <f>CONCATENATE('Business Bank Statements'!B25, " ", 'Business Bank Statements'!A25)</f>
        <v>September 2025</v>
      </c>
      <c r="E103" s="78"/>
      <c r="F103" s="79"/>
      <c r="G103" s="79"/>
      <c r="H103" s="79"/>
      <c r="I103" s="79"/>
      <c r="J103" s="79"/>
      <c r="K103" s="79"/>
      <c r="L103" s="94"/>
      <c r="M103" s="235"/>
      <c r="N103" s="236"/>
      <c r="O103" s="4">
        <f t="shared" si="4"/>
        <v>0</v>
      </c>
    </row>
    <row r="104" spans="1:15" ht="15.75" x14ac:dyDescent="0.25">
      <c r="A104" s="18"/>
      <c r="B104" s="220"/>
      <c r="C104" s="18"/>
      <c r="D104" s="102" t="str">
        <f>CONCATENATE('Business Bank Statements'!B26, " ", 'Business Bank Statements'!A26)</f>
        <v>August 2025</v>
      </c>
      <c r="E104" s="78"/>
      <c r="F104" s="79"/>
      <c r="G104" s="79"/>
      <c r="H104" s="79"/>
      <c r="I104" s="79"/>
      <c r="J104" s="79"/>
      <c r="K104" s="79"/>
      <c r="L104" s="94"/>
      <c r="M104" s="235"/>
      <c r="N104" s="236"/>
      <c r="O104" s="4">
        <f t="shared" si="4"/>
        <v>0</v>
      </c>
    </row>
    <row r="105" spans="1:15" ht="15.75" x14ac:dyDescent="0.25">
      <c r="A105" s="18"/>
      <c r="B105" s="220"/>
      <c r="C105" s="18"/>
      <c r="D105" s="102" t="str">
        <f>CONCATENATE('Business Bank Statements'!B27, " ", 'Business Bank Statements'!A27)</f>
        <v>July 2025</v>
      </c>
      <c r="E105" s="78"/>
      <c r="F105" s="79"/>
      <c r="G105" s="79"/>
      <c r="H105" s="79"/>
      <c r="I105" s="79"/>
      <c r="J105" s="79"/>
      <c r="K105" s="79"/>
      <c r="L105" s="94"/>
      <c r="M105" s="235"/>
      <c r="N105" s="236"/>
      <c r="O105" s="4">
        <f t="shared" si="4"/>
        <v>0</v>
      </c>
    </row>
    <row r="106" spans="1:15" ht="15.75" x14ac:dyDescent="0.25">
      <c r="A106" s="18"/>
      <c r="B106" s="220"/>
      <c r="C106" s="18"/>
      <c r="D106" s="102" t="str">
        <f>CONCATENATE('Business Bank Statements'!B28, " ", 'Business Bank Statements'!A28)</f>
        <v>June 2025</v>
      </c>
      <c r="E106" s="78"/>
      <c r="F106" s="79"/>
      <c r="G106" s="79"/>
      <c r="H106" s="79"/>
      <c r="I106" s="79"/>
      <c r="J106" s="79"/>
      <c r="K106" s="79"/>
      <c r="L106" s="94"/>
      <c r="M106" s="235"/>
      <c r="N106" s="236"/>
      <c r="O106" s="4">
        <f t="shared" si="4"/>
        <v>0</v>
      </c>
    </row>
    <row r="107" spans="1:15" ht="15.75" x14ac:dyDescent="0.25">
      <c r="A107" s="18"/>
      <c r="B107" s="220"/>
      <c r="C107" s="18"/>
      <c r="D107" s="102" t="str">
        <f>CONCATENATE('Business Bank Statements'!B29, " ", 'Business Bank Statements'!A29)</f>
        <v>May 2025</v>
      </c>
      <c r="E107" s="78"/>
      <c r="F107" s="79"/>
      <c r="G107" s="79"/>
      <c r="H107" s="79"/>
      <c r="I107" s="79"/>
      <c r="J107" s="79"/>
      <c r="K107" s="79"/>
      <c r="L107" s="94"/>
      <c r="M107" s="235"/>
      <c r="N107" s="236"/>
      <c r="O107" s="4">
        <f t="shared" si="4"/>
        <v>0</v>
      </c>
    </row>
    <row r="108" spans="1:15" ht="15.75" x14ac:dyDescent="0.25">
      <c r="A108" s="18"/>
      <c r="B108" s="220"/>
      <c r="C108" s="18"/>
      <c r="D108" s="102" t="str">
        <f>CONCATENATE('Business Bank Statements'!B30, " ", 'Business Bank Statements'!A30)</f>
        <v>April 2025</v>
      </c>
      <c r="E108" s="78"/>
      <c r="F108" s="79"/>
      <c r="G108" s="79"/>
      <c r="H108" s="79"/>
      <c r="I108" s="79"/>
      <c r="J108" s="79"/>
      <c r="K108" s="79"/>
      <c r="L108" s="94"/>
      <c r="M108" s="235"/>
      <c r="N108" s="236"/>
      <c r="O108" s="4">
        <f t="shared" si="4"/>
        <v>0</v>
      </c>
    </row>
    <row r="109" spans="1:15" ht="15.75" x14ac:dyDescent="0.25">
      <c r="A109" s="18"/>
      <c r="B109" s="220"/>
      <c r="C109" s="18"/>
      <c r="D109" s="102" t="str">
        <f>CONCATENATE('Business Bank Statements'!B31, " ", 'Business Bank Statements'!A31)</f>
        <v>March 2025</v>
      </c>
      <c r="E109" s="81"/>
      <c r="F109" s="82"/>
      <c r="G109" s="82"/>
      <c r="H109" s="82"/>
      <c r="I109" s="82"/>
      <c r="J109" s="82"/>
      <c r="K109" s="82"/>
      <c r="L109" s="96"/>
      <c r="M109" s="235"/>
      <c r="N109" s="236"/>
      <c r="O109" s="5">
        <f t="shared" si="4"/>
        <v>0</v>
      </c>
    </row>
    <row r="110" spans="1:15" ht="16.5" thickBot="1" x14ac:dyDescent="0.3">
      <c r="A110" s="18"/>
      <c r="B110" s="220"/>
      <c r="C110" s="18"/>
      <c r="D110" s="99" t="str">
        <f>CONCATENATE('Business Bank Statements'!B32, " ", 'Business Bank Statements'!A32)</f>
        <v>February 2025</v>
      </c>
      <c r="E110" s="83"/>
      <c r="F110" s="84"/>
      <c r="G110" s="84"/>
      <c r="H110" s="84"/>
      <c r="I110" s="84"/>
      <c r="J110" s="84"/>
      <c r="K110" s="84"/>
      <c r="L110" s="98"/>
      <c r="M110" s="252"/>
      <c r="N110" s="253"/>
      <c r="O110" s="7">
        <f t="shared" si="4"/>
        <v>0</v>
      </c>
    </row>
    <row r="111" spans="1:15" ht="15.75" x14ac:dyDescent="0.25">
      <c r="A111" s="18"/>
      <c r="B111" s="220"/>
      <c r="C111" s="18"/>
      <c r="D111" s="10" t="str">
        <f>CONCATENATE('Business Bank Statements'!B33, " ", 'Business Bank Statements'!A33)</f>
        <v>January 2025</v>
      </c>
      <c r="E111" s="88"/>
      <c r="F111" s="89"/>
      <c r="G111" s="89"/>
      <c r="H111" s="89"/>
      <c r="I111" s="89"/>
      <c r="J111" s="89"/>
      <c r="K111" s="89"/>
      <c r="L111" s="90"/>
      <c r="M111" s="250"/>
      <c r="N111" s="251"/>
      <c r="O111" s="4">
        <f t="shared" si="4"/>
        <v>0</v>
      </c>
    </row>
    <row r="112" spans="1:15" ht="15.75" x14ac:dyDescent="0.25">
      <c r="A112" s="18"/>
      <c r="B112" s="220"/>
      <c r="C112" s="18"/>
      <c r="D112" s="102" t="str">
        <f>CONCATENATE('Business Bank Statements'!B34, " ", 'Business Bank Statements'!A34)</f>
        <v>December 2024</v>
      </c>
      <c r="E112" s="78"/>
      <c r="F112" s="79"/>
      <c r="G112" s="79"/>
      <c r="H112" s="79"/>
      <c r="I112" s="79"/>
      <c r="J112" s="79"/>
      <c r="K112" s="79"/>
      <c r="L112" s="80"/>
      <c r="M112" s="235"/>
      <c r="N112" s="236"/>
      <c r="O112" s="6">
        <f t="shared" si="4"/>
        <v>0</v>
      </c>
    </row>
    <row r="113" spans="1:15" ht="15.75" x14ac:dyDescent="0.25">
      <c r="A113" s="18"/>
      <c r="B113" s="220"/>
      <c r="C113" s="18"/>
      <c r="D113" s="102" t="str">
        <f>CONCATENATE('Business Bank Statements'!B35, " ", 'Business Bank Statements'!A35)</f>
        <v>November 2024</v>
      </c>
      <c r="E113" s="78"/>
      <c r="F113" s="79"/>
      <c r="G113" s="79"/>
      <c r="H113" s="79"/>
      <c r="I113" s="79"/>
      <c r="J113" s="79"/>
      <c r="K113" s="79"/>
      <c r="L113" s="80"/>
      <c r="M113" s="235"/>
      <c r="N113" s="236"/>
      <c r="O113" s="6">
        <f t="shared" si="4"/>
        <v>0</v>
      </c>
    </row>
    <row r="114" spans="1:15" ht="15.75" x14ac:dyDescent="0.25">
      <c r="A114" s="18"/>
      <c r="B114" s="220"/>
      <c r="C114" s="18"/>
      <c r="D114" s="102" t="str">
        <f>CONCATENATE('Business Bank Statements'!B36, " ", 'Business Bank Statements'!A36)</f>
        <v>October 2024</v>
      </c>
      <c r="E114" s="78"/>
      <c r="F114" s="79"/>
      <c r="G114" s="79"/>
      <c r="H114" s="79"/>
      <c r="I114" s="79"/>
      <c r="J114" s="79"/>
      <c r="K114" s="79"/>
      <c r="L114" s="80"/>
      <c r="M114" s="235"/>
      <c r="N114" s="236"/>
      <c r="O114" s="6">
        <f t="shared" si="4"/>
        <v>0</v>
      </c>
    </row>
    <row r="115" spans="1:15" ht="15.75" x14ac:dyDescent="0.25">
      <c r="A115" s="18"/>
      <c r="B115" s="220"/>
      <c r="C115" s="18"/>
      <c r="D115" s="102" t="str">
        <f>CONCATENATE('Business Bank Statements'!B37, " ", 'Business Bank Statements'!A37)</f>
        <v>September 2024</v>
      </c>
      <c r="E115" s="78"/>
      <c r="F115" s="79"/>
      <c r="G115" s="79"/>
      <c r="H115" s="79"/>
      <c r="I115" s="79"/>
      <c r="J115" s="79"/>
      <c r="K115" s="79"/>
      <c r="L115" s="80"/>
      <c r="M115" s="235"/>
      <c r="N115" s="236"/>
      <c r="O115" s="6">
        <f t="shared" si="4"/>
        <v>0</v>
      </c>
    </row>
    <row r="116" spans="1:15" ht="15.75" x14ac:dyDescent="0.25">
      <c r="A116" s="18"/>
      <c r="B116" s="220"/>
      <c r="C116" s="18"/>
      <c r="D116" s="102" t="str">
        <f>CONCATENATE('Business Bank Statements'!B38, " ", 'Business Bank Statements'!A38)</f>
        <v>August 2024</v>
      </c>
      <c r="E116" s="78"/>
      <c r="F116" s="79"/>
      <c r="G116" s="79"/>
      <c r="H116" s="79"/>
      <c r="I116" s="79"/>
      <c r="J116" s="79"/>
      <c r="K116" s="79"/>
      <c r="L116" s="80"/>
      <c r="M116" s="235"/>
      <c r="N116" s="236"/>
      <c r="O116" s="6">
        <f t="shared" si="4"/>
        <v>0</v>
      </c>
    </row>
    <row r="117" spans="1:15" ht="15.75" x14ac:dyDescent="0.25">
      <c r="A117" s="18"/>
      <c r="B117" s="220"/>
      <c r="C117" s="18"/>
      <c r="D117" s="102" t="str">
        <f>CONCATENATE('Business Bank Statements'!B39, " ", 'Business Bank Statements'!A39)</f>
        <v>July 2024</v>
      </c>
      <c r="E117" s="78"/>
      <c r="F117" s="79"/>
      <c r="G117" s="79"/>
      <c r="H117" s="79"/>
      <c r="I117" s="79"/>
      <c r="J117" s="79"/>
      <c r="K117" s="79"/>
      <c r="L117" s="80"/>
      <c r="M117" s="235"/>
      <c r="N117" s="236"/>
      <c r="O117" s="6">
        <f t="shared" si="4"/>
        <v>0</v>
      </c>
    </row>
    <row r="118" spans="1:15" ht="15.75" x14ac:dyDescent="0.25">
      <c r="A118" s="18"/>
      <c r="B118" s="220"/>
      <c r="C118" s="18"/>
      <c r="D118" s="102" t="str">
        <f>CONCATENATE('Business Bank Statements'!B40, " ", 'Business Bank Statements'!A40)</f>
        <v>June 2024</v>
      </c>
      <c r="E118" s="78"/>
      <c r="F118" s="79"/>
      <c r="G118" s="79"/>
      <c r="H118" s="79"/>
      <c r="I118" s="79"/>
      <c r="J118" s="79"/>
      <c r="K118" s="79"/>
      <c r="L118" s="80"/>
      <c r="M118" s="235"/>
      <c r="N118" s="236"/>
      <c r="O118" s="6">
        <f t="shared" si="4"/>
        <v>0</v>
      </c>
    </row>
    <row r="119" spans="1:15" ht="15.75" x14ac:dyDescent="0.25">
      <c r="A119" s="18"/>
      <c r="B119" s="220"/>
      <c r="C119" s="18"/>
      <c r="D119" s="102" t="str">
        <f>CONCATENATE('Business Bank Statements'!B41, " ", 'Business Bank Statements'!A41)</f>
        <v>May 2024</v>
      </c>
      <c r="E119" s="78"/>
      <c r="F119" s="79"/>
      <c r="G119" s="79"/>
      <c r="H119" s="79"/>
      <c r="I119" s="79"/>
      <c r="J119" s="79"/>
      <c r="K119" s="79"/>
      <c r="L119" s="80"/>
      <c r="M119" s="235"/>
      <c r="N119" s="236"/>
      <c r="O119" s="6">
        <f t="shared" si="4"/>
        <v>0</v>
      </c>
    </row>
    <row r="120" spans="1:15" ht="15.75" x14ac:dyDescent="0.25">
      <c r="A120" s="18"/>
      <c r="B120" s="220"/>
      <c r="C120" s="18"/>
      <c r="D120" s="102" t="str">
        <f>CONCATENATE('Business Bank Statements'!B42, " ", 'Business Bank Statements'!A42)</f>
        <v>April 2024</v>
      </c>
      <c r="E120" s="78"/>
      <c r="F120" s="79"/>
      <c r="G120" s="79"/>
      <c r="H120" s="79"/>
      <c r="I120" s="79"/>
      <c r="J120" s="79"/>
      <c r="K120" s="79"/>
      <c r="L120" s="80"/>
      <c r="M120" s="235"/>
      <c r="N120" s="236"/>
      <c r="O120" s="6">
        <f t="shared" si="4"/>
        <v>0</v>
      </c>
    </row>
    <row r="121" spans="1:15" ht="15.75" x14ac:dyDescent="0.25">
      <c r="A121" s="18"/>
      <c r="B121" s="220"/>
      <c r="C121" s="18"/>
      <c r="D121" s="102" t="str">
        <f>CONCATENATE('Business Bank Statements'!B43, " ", 'Business Bank Statements'!A43)</f>
        <v>March 2024</v>
      </c>
      <c r="E121" s="78"/>
      <c r="F121" s="79"/>
      <c r="G121" s="79"/>
      <c r="H121" s="79"/>
      <c r="I121" s="79"/>
      <c r="J121" s="79"/>
      <c r="K121" s="79"/>
      <c r="L121" s="80"/>
      <c r="M121" s="235"/>
      <c r="N121" s="236"/>
      <c r="O121" s="6">
        <f t="shared" si="4"/>
        <v>0</v>
      </c>
    </row>
    <row r="122" spans="1:15" ht="16.5" thickBot="1" x14ac:dyDescent="0.3">
      <c r="A122" s="18"/>
      <c r="B122" s="220"/>
      <c r="C122" s="18"/>
      <c r="D122" s="99" t="e">
        <f>CONCATENATE('Business Bank Statements'!#REF!, " ", 'Business Bank Statements'!#REF!)</f>
        <v>#REF!</v>
      </c>
      <c r="E122" s="83"/>
      <c r="F122" s="84"/>
      <c r="G122" s="84"/>
      <c r="H122" s="84"/>
      <c r="I122" s="84"/>
      <c r="J122" s="84"/>
      <c r="K122" s="84"/>
      <c r="L122" s="85"/>
      <c r="M122" s="252"/>
      <c r="N122" s="253"/>
      <c r="O122" s="7">
        <f t="shared" si="4"/>
        <v>0</v>
      </c>
    </row>
    <row r="123" spans="1:15" ht="19.5" thickBot="1" x14ac:dyDescent="0.35">
      <c r="A123" s="18"/>
      <c r="B123" s="18"/>
      <c r="C123" s="18"/>
      <c r="D123" s="86"/>
      <c r="E123" s="18"/>
      <c r="F123" s="18"/>
      <c r="G123" s="18"/>
      <c r="H123" s="18"/>
      <c r="I123" s="18"/>
      <c r="J123" s="18"/>
      <c r="K123" s="18"/>
      <c r="L123" s="18"/>
      <c r="M123" s="18"/>
      <c r="N123" s="87" t="s">
        <v>71</v>
      </c>
      <c r="O123" s="8">
        <f>SUM(O98:O122)</f>
        <v>0</v>
      </c>
    </row>
    <row r="124" spans="1:15" hidden="1" x14ac:dyDescent="0.25"/>
  </sheetData>
  <mergeCells count="125">
    <mergeCell ref="M115:N115"/>
    <mergeCell ref="M116:N116"/>
    <mergeCell ref="M117:N117"/>
    <mergeCell ref="M118:N118"/>
    <mergeCell ref="M119:N119"/>
    <mergeCell ref="M110:N110"/>
    <mergeCell ref="M111:N111"/>
    <mergeCell ref="M112:N112"/>
    <mergeCell ref="M113:N113"/>
    <mergeCell ref="M114:N114"/>
    <mergeCell ref="M105:N105"/>
    <mergeCell ref="M106:N106"/>
    <mergeCell ref="M107:N107"/>
    <mergeCell ref="M108:N108"/>
    <mergeCell ref="M109:N109"/>
    <mergeCell ref="M90:N90"/>
    <mergeCell ref="M91:N91"/>
    <mergeCell ref="M92:N92"/>
    <mergeCell ref="B95:B122"/>
    <mergeCell ref="D95:E95"/>
    <mergeCell ref="F95:G95"/>
    <mergeCell ref="D96:D97"/>
    <mergeCell ref="E96:O96"/>
    <mergeCell ref="M97:N97"/>
    <mergeCell ref="M98:N98"/>
    <mergeCell ref="M99:N99"/>
    <mergeCell ref="M100:N100"/>
    <mergeCell ref="M101:N101"/>
    <mergeCell ref="M102:N102"/>
    <mergeCell ref="M103:N103"/>
    <mergeCell ref="M104:N104"/>
    <mergeCell ref="M120:N120"/>
    <mergeCell ref="M121:N121"/>
    <mergeCell ref="M122:N122"/>
    <mergeCell ref="M85:N85"/>
    <mergeCell ref="M86:N86"/>
    <mergeCell ref="M87:N87"/>
    <mergeCell ref="M88:N88"/>
    <mergeCell ref="M89:N89"/>
    <mergeCell ref="M80:N80"/>
    <mergeCell ref="M81:N81"/>
    <mergeCell ref="M82:N82"/>
    <mergeCell ref="M83:N83"/>
    <mergeCell ref="M84:N84"/>
    <mergeCell ref="M75:N75"/>
    <mergeCell ref="M76:N76"/>
    <mergeCell ref="M77:N77"/>
    <mergeCell ref="M78:N78"/>
    <mergeCell ref="M79:N79"/>
    <mergeCell ref="B35:B62"/>
    <mergeCell ref="B65:B92"/>
    <mergeCell ref="D65:E65"/>
    <mergeCell ref="F65:G65"/>
    <mergeCell ref="D66:D67"/>
    <mergeCell ref="E66:O66"/>
    <mergeCell ref="M67:N67"/>
    <mergeCell ref="M68:N68"/>
    <mergeCell ref="M69:N69"/>
    <mergeCell ref="M70:N70"/>
    <mergeCell ref="M71:N71"/>
    <mergeCell ref="M72:N72"/>
    <mergeCell ref="M73:N73"/>
    <mergeCell ref="M74:N74"/>
    <mergeCell ref="M62:N62"/>
    <mergeCell ref="M57:N57"/>
    <mergeCell ref="M58:N58"/>
    <mergeCell ref="M59:N59"/>
    <mergeCell ref="M60:N60"/>
    <mergeCell ref="M61:N61"/>
    <mergeCell ref="M52:N52"/>
    <mergeCell ref="M53:N53"/>
    <mergeCell ref="M54:N54"/>
    <mergeCell ref="M55:N55"/>
    <mergeCell ref="M56:N56"/>
    <mergeCell ref="M47:N47"/>
    <mergeCell ref="M48:N48"/>
    <mergeCell ref="M49:N49"/>
    <mergeCell ref="M50:N50"/>
    <mergeCell ref="M51:N51"/>
    <mergeCell ref="D35:E35"/>
    <mergeCell ref="F35:G35"/>
    <mergeCell ref="D36:D37"/>
    <mergeCell ref="E36:O36"/>
    <mergeCell ref="M37:N37"/>
    <mergeCell ref="M38:N38"/>
    <mergeCell ref="M39:N39"/>
    <mergeCell ref="M40:N40"/>
    <mergeCell ref="M41:N41"/>
    <mergeCell ref="M42:N42"/>
    <mergeCell ref="M43:N43"/>
    <mergeCell ref="M44:N44"/>
    <mergeCell ref="M45:N45"/>
    <mergeCell ref="M46:N46"/>
    <mergeCell ref="M30:N30"/>
    <mergeCell ref="M31:N31"/>
    <mergeCell ref="M32:N32"/>
    <mergeCell ref="M7:N7"/>
    <mergeCell ref="M24:N24"/>
    <mergeCell ref="M25:N25"/>
    <mergeCell ref="M26:N26"/>
    <mergeCell ref="M27:N27"/>
    <mergeCell ref="M28:N28"/>
    <mergeCell ref="M29:N29"/>
    <mergeCell ref="M18:N18"/>
    <mergeCell ref="M19:N19"/>
    <mergeCell ref="M20:N20"/>
    <mergeCell ref="M21:N21"/>
    <mergeCell ref="M22:N22"/>
    <mergeCell ref="M23:N23"/>
    <mergeCell ref="M17:N17"/>
    <mergeCell ref="F5:G5"/>
    <mergeCell ref="B4:B32"/>
    <mergeCell ref="D4:O4"/>
    <mergeCell ref="M8:N8"/>
    <mergeCell ref="M9:N9"/>
    <mergeCell ref="M10:N10"/>
    <mergeCell ref="M11:N11"/>
    <mergeCell ref="D5:E5"/>
    <mergeCell ref="D6:D7"/>
    <mergeCell ref="E6:O6"/>
    <mergeCell ref="M12:N12"/>
    <mergeCell ref="M13:N13"/>
    <mergeCell ref="M14:N14"/>
    <mergeCell ref="M15:N15"/>
    <mergeCell ref="M16:N16"/>
  </mergeCells>
  <conditionalFormatting sqref="E8:E32 M8:M32">
    <cfRule type="expression" dxfId="7" priority="14">
      <formula>#REF!=""</formula>
    </cfRule>
  </conditionalFormatting>
  <conditionalFormatting sqref="E38:E62 M38:M62">
    <cfRule type="expression" dxfId="6" priority="10">
      <formula>#REF!=""</formula>
    </cfRule>
  </conditionalFormatting>
  <conditionalFormatting sqref="E68:E92 M68:M92">
    <cfRule type="expression" dxfId="5" priority="6">
      <formula>#REF!=""</formula>
    </cfRule>
  </conditionalFormatting>
  <conditionalFormatting sqref="E98:E122 M98:M122">
    <cfRule type="expression" dxfId="4" priority="2">
      <formula>#REF!=""</formula>
    </cfRule>
  </conditionalFormatting>
  <conditionalFormatting sqref="O8:O32">
    <cfRule type="expression" dxfId="3" priority="13">
      <formula>#REF!=""</formula>
    </cfRule>
  </conditionalFormatting>
  <conditionalFormatting sqref="O38:O62">
    <cfRule type="expression" dxfId="2" priority="9">
      <formula>#REF!=""</formula>
    </cfRule>
  </conditionalFormatting>
  <conditionalFormatting sqref="O68:O92">
    <cfRule type="expression" dxfId="1" priority="5">
      <formula>#REF!=""</formula>
    </cfRule>
  </conditionalFormatting>
  <conditionalFormatting sqref="O98:O122">
    <cfRule type="expression" dxfId="0" priority="3">
      <formula>#REF!=""</formula>
    </cfRule>
  </conditionalFormatting>
  <dataValidations count="1">
    <dataValidation type="list" allowBlank="1" showInputMessage="1" showErrorMessage="1" sqref="E2" xr:uid="{A61A13A9-E417-4E79-977F-C67E67C71790}">
      <formula1>"1,2,3,4"</formula1>
    </dataValidation>
  </dataValidations>
  <pageMargins left="0.7" right="0.7" top="0.75" bottom="0.75" header="0.3" footer="0.3"/>
  <pageSetup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Business Bank Statements</vt:lpstr>
      <vt:lpstr>Personal Bank Statements</vt:lpstr>
      <vt:lpstr>Excluded Deposits</vt:lpstr>
      <vt:lpstr>'Business Bank Statements'!Print_Area</vt:lpstr>
      <vt:lpstr>'Personal Bank Statements'!Print_Area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 Yacoub</dc:creator>
  <cp:keywords/>
  <dc:description/>
  <cp:lastModifiedBy>Nancy Wood</cp:lastModifiedBy>
  <cp:revision/>
  <dcterms:created xsi:type="dcterms:W3CDTF">2022-11-30T00:58:35Z</dcterms:created>
  <dcterms:modified xsi:type="dcterms:W3CDTF">2026-03-11T19:08:03Z</dcterms:modified>
  <cp:category/>
  <cp:contentStatus/>
</cp:coreProperties>
</file>