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ick.ladkani\Dropbox\"/>
    </mc:Choice>
  </mc:AlternateContent>
  <xr:revisionPtr revIDLastSave="0" documentId="13_ncr:1_{EC006A97-8764-44A1-ACF1-76E2EF38E7B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alc" sheetId="2" r:id="rId1"/>
  </sheets>
  <calcPr calcId="191029"/>
  <customWorkbookViews>
    <customWorkbookView name="Patrick" guid="{87B2BFB0-55EA-4EA2-BA4F-73B399BC3D7C}" includePrintSettings="0" maximized="1" xWindow="-1928" yWindow="-8" windowWidth="1936" windowHeight="1056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2" l="1"/>
  <c r="D10" i="2" l="1"/>
  <c r="H10" i="2" s="1"/>
  <c r="D12" i="2"/>
  <c r="D35" i="2"/>
  <c r="H35" i="2" s="1"/>
  <c r="D33" i="2"/>
  <c r="H33" i="2" s="1"/>
  <c r="D31" i="2"/>
  <c r="H31" i="2" s="1"/>
  <c r="F31" i="2"/>
  <c r="F33" i="2" s="1"/>
  <c r="F10" i="2"/>
  <c r="F12" i="2" s="1"/>
  <c r="F35" i="2" l="1"/>
  <c r="J35" i="2" s="1"/>
  <c r="L35" i="2" s="1"/>
  <c r="J12" i="2"/>
  <c r="L12" i="2" s="1"/>
  <c r="J33" i="2"/>
  <c r="L33" i="2" s="1"/>
  <c r="J31" i="2"/>
  <c r="L31" i="2" s="1"/>
  <c r="D38" i="2" s="1"/>
  <c r="J10" i="2"/>
  <c r="L10" i="2" s="1"/>
  <c r="D14" i="2" s="1"/>
  <c r="D16" i="2" s="1"/>
  <c r="D39" i="2" l="1"/>
  <c r="H39" i="2"/>
  <c r="H38" i="2"/>
  <c r="L38" i="2" s="1"/>
  <c r="L39" i="2" l="1"/>
</calcChain>
</file>

<file path=xl/sharedStrings.xml><?xml version="1.0" encoding="utf-8"?>
<sst xmlns="http://schemas.openxmlformats.org/spreadsheetml/2006/main" count="38" uniqueCount="21">
  <si>
    <t>Loan Amount</t>
  </si>
  <si>
    <t>Year 1</t>
  </si>
  <si>
    <t>Year 2</t>
  </si>
  <si>
    <t>TEMPORARY BUYDOWN CALCULATOR</t>
  </si>
  <si>
    <t>Qualifying Interest Rate</t>
  </si>
  <si>
    <t>Term Length</t>
  </si>
  <si>
    <t>YEAR</t>
  </si>
  <si>
    <t>INTEREST RATE</t>
  </si>
  <si>
    <t>ORIGINAL PAYMENT</t>
  </si>
  <si>
    <t>NEW PAYMENT</t>
  </si>
  <si>
    <t>MONTHLY DIFFERENCE</t>
  </si>
  <si>
    <t>ANNUALIZED</t>
  </si>
  <si>
    <t>Total Escrow</t>
  </si>
  <si>
    <t>LLPA Points:</t>
  </si>
  <si>
    <t>1-0 TEMPORARY BUYDOWN</t>
  </si>
  <si>
    <t>Remaining Term</t>
  </si>
  <si>
    <t>Year One</t>
  </si>
  <si>
    <t>Year Two</t>
  </si>
  <si>
    <t>LLPA Points</t>
  </si>
  <si>
    <t>Combined</t>
  </si>
  <si>
    <t>2-1 TEMPORARY BUYDOWN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</si>
</sst>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%"/>
    <numFmt numFmtId="165" formatCode="&quot;$&quot;#,##0.00"/>
    <numFmt numFmtId="166" formatCode="&quot;$&quot;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Protection="1"/>
    <xf numFmtId="0" fontId="2" fillId="0" borderId="5" xfId="0" applyFont="1" applyBorder="1" applyProtection="1"/>
    <xf numFmtId="0" fontId="2" fillId="0" borderId="6" xfId="0" applyFont="1" applyBorder="1" applyProtection="1"/>
    <xf numFmtId="0" fontId="2" fillId="0" borderId="7" xfId="0" applyFont="1" applyBorder="1" applyProtection="1"/>
    <xf numFmtId="0" fontId="2" fillId="0" borderId="8" xfId="0" applyFont="1" applyBorder="1" applyProtection="1"/>
    <xf numFmtId="0" fontId="2" fillId="0" borderId="9" xfId="0" applyFont="1" applyBorder="1" applyProtection="1"/>
    <xf numFmtId="0" fontId="2" fillId="0" borderId="0" xfId="0" applyFont="1" applyBorder="1" applyProtection="1"/>
    <xf numFmtId="0" fontId="2" fillId="0" borderId="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164" fontId="2" fillId="2" borderId="13" xfId="0" applyNumberFormat="1" applyFont="1" applyFill="1" applyBorder="1" applyProtection="1"/>
    <xf numFmtId="8" fontId="2" fillId="2" borderId="13" xfId="0" applyNumberFormat="1" applyFont="1" applyFill="1" applyBorder="1" applyProtection="1"/>
    <xf numFmtId="165" fontId="2" fillId="2" borderId="0" xfId="0" applyNumberFormat="1" applyFont="1" applyFill="1" applyBorder="1" applyAlignment="1" applyProtection="1">
      <alignment horizontal="center"/>
    </xf>
    <xf numFmtId="10" fontId="3" fillId="3" borderId="0" xfId="2" applyNumberFormat="1" applyFont="1" applyFill="1" applyBorder="1" applyAlignment="1" applyProtection="1">
      <alignment horizontal="center"/>
    </xf>
    <xf numFmtId="0" fontId="2" fillId="0" borderId="10" xfId="0" applyFont="1" applyBorder="1" applyProtection="1"/>
    <xf numFmtId="0" fontId="2" fillId="0" borderId="11" xfId="0" applyFont="1" applyBorder="1" applyProtection="1"/>
    <xf numFmtId="0" fontId="2" fillId="0" borderId="12" xfId="0" applyFont="1" applyBorder="1" applyProtection="1"/>
    <xf numFmtId="0" fontId="2" fillId="4" borderId="2" xfId="0" applyFont="1" applyFill="1" applyBorder="1" applyProtection="1"/>
    <xf numFmtId="0" fontId="2" fillId="4" borderId="4" xfId="0" applyFont="1" applyFill="1" applyBorder="1" applyProtection="1"/>
    <xf numFmtId="166" fontId="2" fillId="3" borderId="13" xfId="1" applyNumberFormat="1" applyFont="1" applyFill="1" applyBorder="1" applyAlignment="1" applyProtection="1">
      <alignment horizontal="center"/>
      <protection locked="0"/>
    </xf>
    <xf numFmtId="164" fontId="2" fillId="3" borderId="13" xfId="2" applyNumberFormat="1" applyFont="1" applyFill="1" applyBorder="1" applyAlignment="1" applyProtection="1">
      <alignment horizontal="center"/>
      <protection locked="0"/>
    </xf>
    <xf numFmtId="0" fontId="2" fillId="3" borderId="13" xfId="0" applyFont="1" applyFill="1" applyBorder="1" applyAlignment="1" applyProtection="1">
      <alignment horizontal="center"/>
      <protection locked="0"/>
    </xf>
    <xf numFmtId="0" fontId="3" fillId="4" borderId="3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3</xdr:row>
      <xdr:rowOff>0</xdr:rowOff>
    </xdr:from>
    <xdr:to>
      <xdr:col>12</xdr:col>
      <xdr:colOff>133350</xdr:colOff>
      <xdr:row>5</xdr:row>
      <xdr:rowOff>190500</xdr:rowOff>
    </xdr:to>
    <xdr:sp macro="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2A9BB9EC-C388-D912-6A16-7EB67DCA71E5}"/>
            </a:ext>
          </a:extLst>
        </xdr:cNvPr>
        <xdr:cNvSpPr/>
      </xdr:nvSpPr>
      <xdr:spPr>
        <a:xfrm>
          <a:off x="114300" y="600075"/>
          <a:ext cx="10420350" cy="590550"/>
        </a:xfrm>
        <a:prstGeom prst="roundRect">
          <a:avLst/>
        </a:prstGeom>
        <a:noFill/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114301</xdr:colOff>
      <xdr:row>6</xdr:row>
      <xdr:rowOff>95251</xdr:rowOff>
    </xdr:from>
    <xdr:to>
      <xdr:col>12</xdr:col>
      <xdr:colOff>133351</xdr:colOff>
      <xdr:row>16</xdr:row>
      <xdr:rowOff>180976</xdr:rowOff>
    </xdr:to>
    <xdr:sp macro="" textlink="">
      <xdr:nvSpPr>
        <xdr:cNvPr id="4" name="Rectangle: Rounded Corners 3">
          <a:extLst>
            <a:ext uri="{FF2B5EF4-FFF2-40B4-BE49-F238E27FC236}">
              <a16:creationId xmlns:a16="http://schemas.microsoft.com/office/drawing/2014/main" id="{D2F76C7A-F663-4A05-A48A-553886A53392}"/>
            </a:ext>
          </a:extLst>
        </xdr:cNvPr>
        <xdr:cNvSpPr/>
      </xdr:nvSpPr>
      <xdr:spPr>
        <a:xfrm>
          <a:off x="114301" y="1304926"/>
          <a:ext cx="10420350" cy="1943100"/>
        </a:xfrm>
        <a:prstGeom prst="roundRect">
          <a:avLst/>
        </a:prstGeom>
        <a:noFill/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114300</xdr:colOff>
      <xdr:row>24</xdr:row>
      <xdr:rowOff>0</xdr:rowOff>
    </xdr:from>
    <xdr:to>
      <xdr:col>12</xdr:col>
      <xdr:colOff>133350</xdr:colOff>
      <xdr:row>26</xdr:row>
      <xdr:rowOff>190500</xdr:rowOff>
    </xdr:to>
    <xdr:sp macro="" textlink="">
      <xdr:nvSpPr>
        <xdr:cNvPr id="5" name="Rectangle: Rounded Corners 4">
          <a:extLst>
            <a:ext uri="{FF2B5EF4-FFF2-40B4-BE49-F238E27FC236}">
              <a16:creationId xmlns:a16="http://schemas.microsoft.com/office/drawing/2014/main" id="{0CD06EC6-E2E9-4BF4-8326-8619920646D6}"/>
            </a:ext>
          </a:extLst>
        </xdr:cNvPr>
        <xdr:cNvSpPr/>
      </xdr:nvSpPr>
      <xdr:spPr>
        <a:xfrm>
          <a:off x="114300" y="609600"/>
          <a:ext cx="10420350" cy="590550"/>
        </a:xfrm>
        <a:prstGeom prst="roundRect">
          <a:avLst/>
        </a:prstGeom>
        <a:noFill/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114301</xdr:colOff>
      <xdr:row>27</xdr:row>
      <xdr:rowOff>95251</xdr:rowOff>
    </xdr:from>
    <xdr:to>
      <xdr:col>12</xdr:col>
      <xdr:colOff>133351</xdr:colOff>
      <xdr:row>39</xdr:row>
      <xdr:rowOff>180976</xdr:rowOff>
    </xdr:to>
    <xdr:sp macro="" textlink="">
      <xdr:nvSpPr>
        <xdr:cNvPr id="6" name="Rectangle: Rounded Corners 5">
          <a:extLst>
            <a:ext uri="{FF2B5EF4-FFF2-40B4-BE49-F238E27FC236}">
              <a16:creationId xmlns:a16="http://schemas.microsoft.com/office/drawing/2014/main" id="{579947CB-AE15-49CC-BE68-E957994EF6AD}"/>
            </a:ext>
          </a:extLst>
        </xdr:cNvPr>
        <xdr:cNvSpPr/>
      </xdr:nvSpPr>
      <xdr:spPr>
        <a:xfrm>
          <a:off x="114301" y="1304926"/>
          <a:ext cx="10420350" cy="1943100"/>
        </a:xfrm>
        <a:prstGeom prst="roundRect">
          <a:avLst/>
        </a:prstGeom>
        <a:noFill/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M42"/>
  <sheetViews>
    <sheetView showGridLines="0" tabSelected="1" zoomScaleNormal="100" workbookViewId="0">
      <selection activeCell="D5" sqref="D5"/>
    </sheetView>
  </sheetViews>
  <sheetFormatPr defaultRowHeight="15.75" x14ac:dyDescent="0.25"/>
  <cols>
    <col min="1" max="1" width="3.28515625" style="1" customWidth="1"/>
    <col min="2" max="2" width="22.7109375" style="1" customWidth="1"/>
    <col min="3" max="3" width="3.28515625" style="1" customWidth="1"/>
    <col min="4" max="4" width="22.7109375" style="1" customWidth="1"/>
    <col min="5" max="5" width="3.28515625" style="1" customWidth="1"/>
    <col min="6" max="6" width="22.7109375" style="1" customWidth="1"/>
    <col min="7" max="7" width="3.28515625" style="1" customWidth="1"/>
    <col min="8" max="8" width="22.7109375" style="1" customWidth="1"/>
    <col min="9" max="9" width="3.28515625" style="1" customWidth="1"/>
    <col min="10" max="10" width="22.7109375" style="1" customWidth="1"/>
    <col min="11" max="11" width="3.28515625" style="1" customWidth="1"/>
    <col min="12" max="12" width="22.7109375" style="1" customWidth="1"/>
    <col min="13" max="13" width="3.28515625" style="1" customWidth="1"/>
    <col min="14" max="16384" width="9.140625" style="1"/>
  </cols>
  <sheetData>
    <row r="1" spans="1:13" ht="16.5" thickBot="1" x14ac:dyDescent="0.3">
      <c r="A1" s="17"/>
      <c r="B1" s="22" t="s">
        <v>3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18"/>
    </row>
    <row r="2" spans="1:13" x14ac:dyDescent="0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1:13" x14ac:dyDescent="0.25">
      <c r="A3" s="5"/>
      <c r="B3" s="23" t="s">
        <v>14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6"/>
    </row>
    <row r="4" spans="1:13" x14ac:dyDescent="0.2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6"/>
    </row>
    <row r="5" spans="1:13" x14ac:dyDescent="0.25">
      <c r="A5" s="5"/>
      <c r="B5" s="7" t="s">
        <v>0</v>
      </c>
      <c r="C5" s="7"/>
      <c r="D5" s="19">
        <v>500000</v>
      </c>
      <c r="E5" s="7"/>
      <c r="F5" s="7" t="s">
        <v>4</v>
      </c>
      <c r="G5" s="7"/>
      <c r="H5" s="20">
        <v>7.0000000000000007E-2</v>
      </c>
      <c r="I5" s="7"/>
      <c r="J5" s="7" t="s">
        <v>5</v>
      </c>
      <c r="K5" s="7"/>
      <c r="L5" s="21">
        <v>30</v>
      </c>
      <c r="M5" s="6"/>
    </row>
    <row r="6" spans="1:13" x14ac:dyDescent="0.25">
      <c r="A6" s="5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6"/>
    </row>
    <row r="7" spans="1:13" x14ac:dyDescent="0.25">
      <c r="A7" s="5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6"/>
    </row>
    <row r="8" spans="1:13" x14ac:dyDescent="0.25">
      <c r="A8" s="5"/>
      <c r="B8" s="8" t="s">
        <v>6</v>
      </c>
      <c r="C8" s="9"/>
      <c r="D8" s="8" t="s">
        <v>7</v>
      </c>
      <c r="E8" s="9"/>
      <c r="F8" s="8" t="s">
        <v>8</v>
      </c>
      <c r="G8" s="9"/>
      <c r="H8" s="8" t="s">
        <v>9</v>
      </c>
      <c r="I8" s="9"/>
      <c r="J8" s="8" t="s">
        <v>10</v>
      </c>
      <c r="K8" s="9"/>
      <c r="L8" s="8" t="s">
        <v>11</v>
      </c>
      <c r="M8" s="6"/>
    </row>
    <row r="9" spans="1:13" ht="5.0999999999999996" customHeight="1" x14ac:dyDescent="0.25">
      <c r="A9" s="5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6"/>
    </row>
    <row r="10" spans="1:13" x14ac:dyDescent="0.25">
      <c r="A10" s="5"/>
      <c r="B10" s="7" t="s">
        <v>1</v>
      </c>
      <c r="C10" s="7"/>
      <c r="D10" s="10">
        <f>H5-1%</f>
        <v>6.0000000000000005E-2</v>
      </c>
      <c r="E10" s="7"/>
      <c r="F10" s="11">
        <f>-PMT(H5/12,L5*12,D5)</f>
        <v>3326.5124758959159</v>
      </c>
      <c r="G10" s="7"/>
      <c r="H10" s="11">
        <f>-PMT(D10/12,L5*12,D5)</f>
        <v>2997.7526257637614</v>
      </c>
      <c r="I10" s="7"/>
      <c r="J10" s="11">
        <f>ROUNDUP(F10-H10,2)</f>
        <v>328.76</v>
      </c>
      <c r="K10" s="7"/>
      <c r="L10" s="11">
        <f>J10*12</f>
        <v>3945.12</v>
      </c>
      <c r="M10" s="6"/>
    </row>
    <row r="11" spans="1:13" x14ac:dyDescent="0.25">
      <c r="A11" s="5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6"/>
    </row>
    <row r="12" spans="1:13" x14ac:dyDescent="0.25">
      <c r="A12" s="5"/>
      <c r="B12" s="7" t="s">
        <v>15</v>
      </c>
      <c r="C12" s="7"/>
      <c r="D12" s="10">
        <f>H5</f>
        <v>7.0000000000000007E-2</v>
      </c>
      <c r="E12" s="7"/>
      <c r="F12" s="11">
        <f>F10</f>
        <v>3326.5124758959159</v>
      </c>
      <c r="G12" s="7"/>
      <c r="H12" s="11">
        <f>F12</f>
        <v>3326.5124758959159</v>
      </c>
      <c r="I12" s="7"/>
      <c r="J12" s="11">
        <f>ROUNDUP(F12-H12,2)</f>
        <v>0</v>
      </c>
      <c r="K12" s="7"/>
      <c r="L12" s="11">
        <f>J12*12</f>
        <v>0</v>
      </c>
      <c r="M12" s="6"/>
    </row>
    <row r="13" spans="1:13" x14ac:dyDescent="0.25">
      <c r="A13" s="5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6"/>
    </row>
    <row r="14" spans="1:13" x14ac:dyDescent="0.25">
      <c r="A14" s="5"/>
      <c r="B14" s="7" t="s">
        <v>12</v>
      </c>
      <c r="C14" s="7"/>
      <c r="D14" s="12">
        <f xml:space="preserve"> L10</f>
        <v>3945.12</v>
      </c>
      <c r="E14" s="7"/>
      <c r="F14" s="7"/>
      <c r="G14" s="7"/>
      <c r="H14" s="7"/>
      <c r="I14" s="7"/>
      <c r="J14" s="7"/>
      <c r="K14" s="7"/>
      <c r="L14" s="7"/>
      <c r="M14" s="6"/>
    </row>
    <row r="15" spans="1:13" x14ac:dyDescent="0.25">
      <c r="A15" s="5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6"/>
    </row>
    <row r="16" spans="1:13" x14ac:dyDescent="0.25">
      <c r="A16" s="5"/>
      <c r="B16" s="7" t="s">
        <v>13</v>
      </c>
      <c r="C16" s="7"/>
      <c r="D16" s="13">
        <f xml:space="preserve"> D14/D5</f>
        <v>7.8902399999999998E-3</v>
      </c>
      <c r="E16" s="7"/>
      <c r="F16" s="7"/>
      <c r="G16" s="7"/>
      <c r="H16" s="7"/>
      <c r="I16" s="7"/>
      <c r="J16" s="7"/>
      <c r="K16" s="7"/>
      <c r="L16" s="7"/>
      <c r="M16" s="6"/>
    </row>
    <row r="17" spans="1:13" x14ac:dyDescent="0.25">
      <c r="A17" s="5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6"/>
    </row>
    <row r="18" spans="1:13" x14ac:dyDescent="0.25">
      <c r="A18" s="5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6"/>
    </row>
    <row r="19" spans="1:13" ht="16.5" thickBot="1" x14ac:dyDescent="0.3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6"/>
    </row>
    <row r="21" spans="1:13" ht="16.5" thickBot="1" x14ac:dyDescent="0.3"/>
    <row r="22" spans="1:13" ht="16.5" thickBot="1" x14ac:dyDescent="0.3">
      <c r="A22" s="17"/>
      <c r="B22" s="22" t="s">
        <v>3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18"/>
    </row>
    <row r="23" spans="1:13" x14ac:dyDescent="0.25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4"/>
    </row>
    <row r="24" spans="1:13" x14ac:dyDescent="0.25">
      <c r="A24" s="5"/>
      <c r="B24" s="23" t="s">
        <v>20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6"/>
    </row>
    <row r="25" spans="1:13" x14ac:dyDescent="0.25">
      <c r="A25" s="5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6"/>
    </row>
    <row r="26" spans="1:13" x14ac:dyDescent="0.25">
      <c r="A26" s="5"/>
      <c r="B26" s="7" t="s">
        <v>0</v>
      </c>
      <c r="C26" s="7"/>
      <c r="D26" s="19">
        <v>600000</v>
      </c>
      <c r="E26" s="7"/>
      <c r="F26" s="7" t="s">
        <v>4</v>
      </c>
      <c r="G26" s="7"/>
      <c r="H26" s="20">
        <v>6.8750000000000006E-2</v>
      </c>
      <c r="I26" s="7"/>
      <c r="J26" s="7" t="s">
        <v>5</v>
      </c>
      <c r="K26" s="7"/>
      <c r="L26" s="21">
        <v>30</v>
      </c>
      <c r="M26" s="6"/>
    </row>
    <row r="27" spans="1:13" x14ac:dyDescent="0.25">
      <c r="A27" s="5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6"/>
    </row>
    <row r="28" spans="1:13" x14ac:dyDescent="0.25">
      <c r="A28" s="5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6"/>
    </row>
    <row r="29" spans="1:13" x14ac:dyDescent="0.25">
      <c r="A29" s="5"/>
      <c r="B29" s="8" t="s">
        <v>6</v>
      </c>
      <c r="C29" s="9"/>
      <c r="D29" s="8" t="s">
        <v>7</v>
      </c>
      <c r="E29" s="9"/>
      <c r="F29" s="8" t="s">
        <v>8</v>
      </c>
      <c r="G29" s="9"/>
      <c r="H29" s="8" t="s">
        <v>9</v>
      </c>
      <c r="I29" s="9"/>
      <c r="J29" s="8" t="s">
        <v>10</v>
      </c>
      <c r="K29" s="9"/>
      <c r="L29" s="8" t="s">
        <v>11</v>
      </c>
      <c r="M29" s="6"/>
    </row>
    <row r="30" spans="1:13" x14ac:dyDescent="0.25">
      <c r="A30" s="5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6"/>
    </row>
    <row r="31" spans="1:13" x14ac:dyDescent="0.25">
      <c r="A31" s="5"/>
      <c r="B31" s="7" t="s">
        <v>1</v>
      </c>
      <c r="C31" s="7"/>
      <c r="D31" s="10">
        <f>H26-2%</f>
        <v>4.8750000000000002E-2</v>
      </c>
      <c r="E31" s="7"/>
      <c r="F31" s="11">
        <f>-PMT(H26/12,L26*12,D26)</f>
        <v>3941.5728820530826</v>
      </c>
      <c r="G31" s="7"/>
      <c r="H31" s="11">
        <f>-PMT(D31/12,L26*12,D26)</f>
        <v>3175.2493430960035</v>
      </c>
      <c r="I31" s="7"/>
      <c r="J31" s="11">
        <f>ROUNDUP(F31-H31,2)</f>
        <v>766.33</v>
      </c>
      <c r="K31" s="7"/>
      <c r="L31" s="11">
        <f>J31*12</f>
        <v>9195.9600000000009</v>
      </c>
      <c r="M31" s="6"/>
    </row>
    <row r="32" spans="1:13" ht="3" customHeight="1" x14ac:dyDescent="0.25">
      <c r="A32" s="5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6"/>
    </row>
    <row r="33" spans="1:13" x14ac:dyDescent="0.25">
      <c r="A33" s="5"/>
      <c r="B33" s="7" t="s">
        <v>2</v>
      </c>
      <c r="C33" s="7"/>
      <c r="D33" s="10">
        <f>H26-1%</f>
        <v>5.8750000000000004E-2</v>
      </c>
      <c r="E33" s="7"/>
      <c r="F33" s="11">
        <f>F31</f>
        <v>3941.5728820530826</v>
      </c>
      <c r="G33" s="7"/>
      <c r="H33" s="11">
        <f>-PMT(D33/12,L$26*12,D$26)</f>
        <v>3549.2265790406545</v>
      </c>
      <c r="I33" s="7"/>
      <c r="J33" s="11">
        <f>ROUNDUP(F33-H33,2)</f>
        <v>392.34999999999997</v>
      </c>
      <c r="K33" s="7"/>
      <c r="L33" s="11">
        <f>J33*12</f>
        <v>4708.2</v>
      </c>
      <c r="M33" s="6"/>
    </row>
    <row r="34" spans="1:13" ht="3" customHeight="1" x14ac:dyDescent="0.25">
      <c r="A34" s="5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6"/>
    </row>
    <row r="35" spans="1:13" x14ac:dyDescent="0.25">
      <c r="A35" s="5"/>
      <c r="B35" s="7" t="s">
        <v>15</v>
      </c>
      <c r="C35" s="7"/>
      <c r="D35" s="10">
        <f>H26</f>
        <v>6.8750000000000006E-2</v>
      </c>
      <c r="E35" s="7"/>
      <c r="F35" s="11">
        <f>F31</f>
        <v>3941.5728820530826</v>
      </c>
      <c r="G35" s="7"/>
      <c r="H35" s="11">
        <f>-PMT(D35/12,L$26*12,D$26)</f>
        <v>3941.5728820530826</v>
      </c>
      <c r="I35" s="7"/>
      <c r="J35" s="11">
        <f>ROUNDUP(F35-H35,2)</f>
        <v>0</v>
      </c>
      <c r="K35" s="7"/>
      <c r="L35" s="11">
        <f>J35*12</f>
        <v>0</v>
      </c>
      <c r="M35" s="6"/>
    </row>
    <row r="36" spans="1:13" x14ac:dyDescent="0.25">
      <c r="A36" s="5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6"/>
    </row>
    <row r="37" spans="1:13" x14ac:dyDescent="0.25">
      <c r="A37" s="5"/>
      <c r="B37" s="7" t="s">
        <v>16</v>
      </c>
      <c r="C37" s="7"/>
      <c r="E37" s="7"/>
      <c r="F37" s="7" t="s">
        <v>17</v>
      </c>
      <c r="G37" s="7"/>
      <c r="H37" s="7"/>
      <c r="I37" s="7"/>
      <c r="J37" s="7" t="s">
        <v>19</v>
      </c>
      <c r="K37" s="7"/>
      <c r="L37" s="7"/>
      <c r="M37" s="6"/>
    </row>
    <row r="38" spans="1:13" x14ac:dyDescent="0.25">
      <c r="A38" s="5"/>
      <c r="B38" s="7" t="s">
        <v>12</v>
      </c>
      <c r="C38" s="7"/>
      <c r="D38" s="12">
        <f xml:space="preserve"> L31</f>
        <v>9195.9600000000009</v>
      </c>
      <c r="E38" s="7"/>
      <c r="F38" s="7" t="s">
        <v>12</v>
      </c>
      <c r="G38" s="7"/>
      <c r="H38" s="12">
        <f>L33</f>
        <v>4708.2</v>
      </c>
      <c r="I38" s="7"/>
      <c r="J38" s="7" t="s">
        <v>12</v>
      </c>
      <c r="K38" s="7"/>
      <c r="L38" s="12">
        <f>D38+H38</f>
        <v>13904.16</v>
      </c>
      <c r="M38" s="6"/>
    </row>
    <row r="39" spans="1:13" x14ac:dyDescent="0.25">
      <c r="A39" s="5"/>
      <c r="B39" s="7" t="s">
        <v>13</v>
      </c>
      <c r="C39" s="7"/>
      <c r="D39" s="13">
        <f xml:space="preserve"> D38/D26</f>
        <v>1.5326600000000001E-2</v>
      </c>
      <c r="E39" s="7"/>
      <c r="F39" s="7" t="s">
        <v>18</v>
      </c>
      <c r="G39" s="7"/>
      <c r="H39" s="13">
        <f>L33/D26</f>
        <v>7.8469999999999998E-3</v>
      </c>
      <c r="I39" s="7"/>
      <c r="J39" s="7" t="s">
        <v>18</v>
      </c>
      <c r="K39" s="7"/>
      <c r="L39" s="13">
        <f>D39+H39</f>
        <v>2.3173600000000003E-2</v>
      </c>
      <c r="M39" s="6"/>
    </row>
    <row r="40" spans="1:13" x14ac:dyDescent="0.25">
      <c r="A40" s="5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6"/>
    </row>
    <row r="41" spans="1:13" x14ac:dyDescent="0.25">
      <c r="A41" s="5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6"/>
    </row>
    <row r="42" spans="1:13" ht="16.5" thickBot="1" x14ac:dyDescent="0.3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6"/>
    </row>
  </sheetData>
  <sheetProtection algorithmName="SHA-512" hashValue="UyX/+T7wQ4ye3EEyD7fKF+5SJ7OhJQH4THcW8StxDnmC9g4Rkf24Fh5BaXAwOc+wUJ6zrpiVhCFPvZl8watSDQ==" saltValue="tFpts3/bDd9Hc7pq5osJ2w==" spinCount="100000" sheet="1" objects="1" scenarios="1" selectLockedCells="1"/>
  <customSheetViews>
    <customSheetView guid="{87B2BFB0-55EA-4EA2-BA4F-73B399BC3D7C}" showPageBreaks="1" showGridLines="0" view="pageLayout">
      <selection activeCell="N21" sqref="N21"/>
    </customSheetView>
  </customSheetViews>
  <mergeCells count="4">
    <mergeCell ref="B1:L1"/>
    <mergeCell ref="B3:L3"/>
    <mergeCell ref="B22:L22"/>
    <mergeCell ref="B24:L24"/>
  </mergeCells>
  <pageMargins left="0.7" right="0.7" top="0.75" bottom="0.75" header="0.3" footer="0.3"/>
  <pageSetup orientation="landscape" r:id="rId1"/>
  <ignoredErrors>
    <ignoredError sqref="D10:L11 D31:L39 D13:L16 D12:G12 I12:L1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Patrick.Ladkani</dc:creator>
  <cp:lastModifiedBy>Patrick Ladkani</cp:lastModifiedBy>
  <cp:lastPrinted>2022-10-14T01:20:34Z</cp:lastPrinted>
  <dcterms:created xsi:type="dcterms:W3CDTF">2010-02-03T23:39:16Z</dcterms:created>
  <dcterms:modified xsi:type="dcterms:W3CDTF">2022-10-20T20:48:10Z</dcterms:modified>
</cp:coreProperties>
</file>